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9720" windowHeight="6495" activeTab="2"/>
  </bookViews>
  <sheets>
    <sheet name="pl" sheetId="1" r:id="rId1"/>
    <sheet name="bs" sheetId="2" r:id="rId2"/>
    <sheet name="notes" sheetId="3" r:id="rId3"/>
  </sheets>
  <definedNames>
    <definedName name="_xlnm.Print_Area" localSheetId="1">'bs'!$A$1:$H$56</definedName>
    <definedName name="_xlnm.Print_Area" localSheetId="2">'notes'!$A$1:$K$183</definedName>
    <definedName name="_xlnm.Print_Area" localSheetId="0">'pl'!$A$1:$L$57</definedName>
  </definedNames>
  <calcPr fullCalcOnLoad="1"/>
</workbook>
</file>

<file path=xl/sharedStrings.xml><?xml version="1.0" encoding="utf-8"?>
<sst xmlns="http://schemas.openxmlformats.org/spreadsheetml/2006/main" count="229" uniqueCount="188">
  <si>
    <t>CHEMICAL COMPANY OF MALAYSIA BERHAD (5136-T)</t>
  </si>
  <si>
    <t>(Incorporated in Malaysia)</t>
  </si>
  <si>
    <t>QUARTERLY REPORT ON CONSOLIDATED RESULTS</t>
  </si>
  <si>
    <t>CUMULATIVE</t>
  </si>
  <si>
    <t xml:space="preserve">RM'000 </t>
  </si>
  <si>
    <t>RM'000</t>
  </si>
  <si>
    <t>Turnover</t>
  </si>
  <si>
    <t>(b)</t>
  </si>
  <si>
    <t>Investment income</t>
  </si>
  <si>
    <t>(c)</t>
  </si>
  <si>
    <t>(d)</t>
  </si>
  <si>
    <t>-</t>
  </si>
  <si>
    <t>(e)</t>
  </si>
  <si>
    <t>Operating profit after interest on borrowings, depreciation and amortisation and exceptional items but before income tax, minority items and extraordinary items</t>
  </si>
  <si>
    <t>(f)</t>
  </si>
  <si>
    <t>(g)</t>
  </si>
  <si>
    <t>(h)</t>
  </si>
  <si>
    <t>Taxation</t>
  </si>
  <si>
    <t>(i)</t>
  </si>
  <si>
    <t>(j)</t>
  </si>
  <si>
    <t>Other income including interest income</t>
  </si>
  <si>
    <t>- 2 -</t>
  </si>
  <si>
    <t>AS AT</t>
  </si>
  <si>
    <t>- 3 -</t>
  </si>
  <si>
    <t>Notes :</t>
  </si>
  <si>
    <t>Accounting Policies</t>
  </si>
  <si>
    <t>Exceptional Items</t>
  </si>
  <si>
    <t>Extraordinary Items</t>
  </si>
  <si>
    <t>There were no extraordinary items included in the results of the Group.</t>
  </si>
  <si>
    <t>Pre-acquisition Profit</t>
  </si>
  <si>
    <t>There were no pre-acquisition profits included in the results of the Group.</t>
  </si>
  <si>
    <t>Profit on Sale of Investments</t>
  </si>
  <si>
    <t>Quoted Securities</t>
  </si>
  <si>
    <t>a)</t>
  </si>
  <si>
    <t>Total Purchases</t>
  </si>
  <si>
    <t>Total Disposals</t>
  </si>
  <si>
    <t>Total Profit on Disposal</t>
  </si>
  <si>
    <t>b)</t>
  </si>
  <si>
    <t>At Cost</t>
  </si>
  <si>
    <t>- 4 -</t>
  </si>
  <si>
    <t>Changes in the Composition of the Group</t>
  </si>
  <si>
    <t>Seasonal or Cyclical Factors</t>
  </si>
  <si>
    <t>No. of</t>
  </si>
  <si>
    <t>Lowest</t>
  </si>
  <si>
    <t>Highest</t>
  </si>
  <si>
    <t>Average</t>
  </si>
  <si>
    <t>Total</t>
  </si>
  <si>
    <t>Month</t>
  </si>
  <si>
    <t>shares</t>
  </si>
  <si>
    <t>Consideration</t>
  </si>
  <si>
    <t>(RM)</t>
  </si>
  <si>
    <t>Group Borrowings and Debt Securities</t>
  </si>
  <si>
    <t xml:space="preserve">   Bank overdraft</t>
  </si>
  <si>
    <t xml:space="preserve">   Bankers acceptance</t>
  </si>
  <si>
    <t xml:space="preserve">   Repayable within 12 months</t>
  </si>
  <si>
    <t xml:space="preserve">   Repayable after 12 months</t>
  </si>
  <si>
    <t>- 5 -</t>
  </si>
  <si>
    <t>Contingent Liabilities</t>
  </si>
  <si>
    <t>Off Balance Sheet Financial Instruments</t>
  </si>
  <si>
    <t>Material Litigation</t>
  </si>
  <si>
    <t>Review of Performance of the Company and its Principal Subsidiaries</t>
  </si>
  <si>
    <t>Variance of Actual Profit  from Forecast Profit</t>
  </si>
  <si>
    <t>Not applicable.</t>
  </si>
  <si>
    <t>By Order of the Board</t>
  </si>
  <si>
    <t>E YAGAMBARAM</t>
  </si>
  <si>
    <t>Company Secretary</t>
  </si>
  <si>
    <t>Share in the results of associated companies</t>
  </si>
  <si>
    <t>Profit before taxation, minority interests and extraordinary items</t>
  </si>
  <si>
    <t>(ii)  Less: Minority Interests</t>
  </si>
  <si>
    <t>(k)</t>
  </si>
  <si>
    <t>(iii) Extraordinary items attributable</t>
  </si>
  <si>
    <t xml:space="preserve">       to members of the company</t>
  </si>
  <si>
    <t>(l)</t>
  </si>
  <si>
    <t>Profit after taxation and extraordinary items attributable to members of the Company</t>
  </si>
  <si>
    <t>3 (a)</t>
  </si>
  <si>
    <t>Earnings per share based on 2(j) above after deducting any provision for preference dividends, if any:-</t>
  </si>
  <si>
    <t>(AUDITED)</t>
  </si>
  <si>
    <t>(i)   Extraordinary items</t>
  </si>
  <si>
    <t>Profit after taxation attributable to members of the  Company</t>
  </si>
  <si>
    <t>1 (a)</t>
  </si>
  <si>
    <t>2 (a)</t>
  </si>
  <si>
    <t>Fixed Assets</t>
  </si>
  <si>
    <t>Investment in Associated Companies</t>
  </si>
  <si>
    <t>Long Term Investments</t>
  </si>
  <si>
    <t>Research and Development Expenditure</t>
  </si>
  <si>
    <t>Stocks</t>
  </si>
  <si>
    <t>Trade Debtors</t>
  </si>
  <si>
    <t>Other Debtors</t>
  </si>
  <si>
    <t>Cash and Bank Balances</t>
  </si>
  <si>
    <t>Trade Creditors</t>
  </si>
  <si>
    <t>Other Creditors</t>
  </si>
  <si>
    <t>Short Term Borrowings</t>
  </si>
  <si>
    <t>Proposed Dividend</t>
  </si>
  <si>
    <t>Current Assets</t>
  </si>
  <si>
    <t>Current Liabilities</t>
  </si>
  <si>
    <t>Net Current Assets</t>
  </si>
  <si>
    <t>Net Assets Employed</t>
  </si>
  <si>
    <t>Shareholders' Funds</t>
  </si>
  <si>
    <t>Share Capital</t>
  </si>
  <si>
    <t>Treasury Shares</t>
  </si>
  <si>
    <t>Revaluation Reserves</t>
  </si>
  <si>
    <t>Foreign Translation Reserve</t>
  </si>
  <si>
    <t>Capital Redemption Reserve</t>
  </si>
  <si>
    <t>Revenue Reserves</t>
  </si>
  <si>
    <t>Minority Interests</t>
  </si>
  <si>
    <t>Long Term Borrowings</t>
  </si>
  <si>
    <t>Bonds</t>
  </si>
  <si>
    <t>Deferred Liabilities</t>
  </si>
  <si>
    <t>Net tangible assets per share (sen)</t>
  </si>
  <si>
    <t xml:space="preserve">   Fertilizers</t>
  </si>
  <si>
    <t xml:space="preserve">   Healthcare</t>
  </si>
  <si>
    <t xml:space="preserve">   Others</t>
  </si>
  <si>
    <t xml:space="preserve">       shares) (sen)</t>
  </si>
  <si>
    <t>Operating profit before interest on borrowings, depreciation and amortisation, exceptional items, income tax, minority items and extraordinary items</t>
  </si>
  <si>
    <t>(i)   Profit after taxation before deducting</t>
  </si>
  <si>
    <t xml:space="preserve">       minority interests</t>
  </si>
  <si>
    <t>Provision for diminution in value</t>
  </si>
  <si>
    <t xml:space="preserve">-       </t>
  </si>
  <si>
    <t>At Book Value</t>
  </si>
  <si>
    <t>Market Value</t>
  </si>
  <si>
    <t>Status of corporate proposals that have been announced by the Company but not completed as at the date of this announcement</t>
  </si>
  <si>
    <t>Loan guarantee for a subsidiary</t>
  </si>
  <si>
    <t>Material changes in the Quarterly Results compared to the results of the Preceding Quarter</t>
  </si>
  <si>
    <t>Short Term Bank Borrowings (unsecured)</t>
  </si>
  <si>
    <t>Segmental Information</t>
  </si>
  <si>
    <t>Turnover   (RM'000)</t>
  </si>
  <si>
    <t>Profit before taxation (RM'000)</t>
  </si>
  <si>
    <t xml:space="preserve">   Revolving credits</t>
  </si>
  <si>
    <t>- 6 -</t>
  </si>
  <si>
    <t>Prospects</t>
  </si>
  <si>
    <t xml:space="preserve"> </t>
  </si>
  <si>
    <t>Other Capital Reserves</t>
  </si>
  <si>
    <t>price</t>
  </si>
  <si>
    <t xml:space="preserve">      Unsecured bonds in Ringgit Malaysia</t>
  </si>
  <si>
    <t>Share buy-backs</t>
  </si>
  <si>
    <t>purchased</t>
  </si>
  <si>
    <t>paid</t>
  </si>
  <si>
    <t>Total assets employed (RM'000)</t>
  </si>
  <si>
    <t>July</t>
  </si>
  <si>
    <t>31.12.00</t>
  </si>
  <si>
    <t>Loans</t>
  </si>
  <si>
    <t xml:space="preserve">      Unsecured term loans in US Dollars</t>
  </si>
  <si>
    <t xml:space="preserve">      Secured term loans in Ringgit Malaysia</t>
  </si>
  <si>
    <t xml:space="preserve">      Revolving loan</t>
  </si>
  <si>
    <t xml:space="preserve">The Company has commenced legal proceedings against Sun Media Corporation Sdn Bhd, The Editor in Chief of the Sun, and the writer of the article in the Sun dated 26 February 2000, entitled "Cops Raid CCM In Shares Deal Probe", on the ground that certain paragraphs of the said article are defamatory in nature. The Company is, inter-alia, seeking from the defendants apologies and undertakings not to repeat the unfounded allegations as well as general damages in the sum of RM50 million and exemplary damages to be assessed. The initial hearing date of 15 January 2001 has been postponed indefinitely. </t>
  </si>
  <si>
    <t>(UNAUDITED)</t>
  </si>
  <si>
    <t>There were no exceptional items included in the results of the Group.</t>
  </si>
  <si>
    <t>There were no sale of investments for the current financial year to date.</t>
  </si>
  <si>
    <t xml:space="preserve">      Unsecured term loans in Ringgit Malaysia</t>
  </si>
  <si>
    <t xml:space="preserve">   Chemicals</t>
  </si>
  <si>
    <t>There were no purchases or disposals of quoted securities for the current financial year to date.</t>
  </si>
  <si>
    <t>Less: Interest on borrowings</t>
  </si>
  <si>
    <t>Less: Depreciation</t>
  </si>
  <si>
    <t>Add: Exceptional items</t>
  </si>
  <si>
    <t>Add: Taxation</t>
  </si>
  <si>
    <t>Interim Dividend</t>
  </si>
  <si>
    <t>There were no changes in the composition of the Group for the current financial year to date.</t>
  </si>
  <si>
    <t>There were no outstanding corporate proposals.</t>
  </si>
  <si>
    <t>FOR THE FINANCIAL QUARTER ENDED 30 SEPTEMBER 2001</t>
  </si>
  <si>
    <t>The Group's unaudited results for the financial quarter ended 30 September 2001 are summarised as below:</t>
  </si>
  <si>
    <t>QUARTER 3</t>
  </si>
  <si>
    <t>9 MONTHS</t>
  </si>
  <si>
    <t>CONSOLIDATED INCOME STATEMENTS</t>
  </si>
  <si>
    <t>(i)   Basic (based on 352,754,260 ordinary</t>
  </si>
  <si>
    <t>Remarks</t>
  </si>
  <si>
    <t>N/A</t>
  </si>
  <si>
    <t xml:space="preserve">(ii)  Fully diluted </t>
  </si>
  <si>
    <t>Calculation of fully diluted earnings per share is not applicable as the effect is anti-dilutive.</t>
  </si>
  <si>
    <t>30.09.01</t>
  </si>
  <si>
    <t>CONSOLIDATED BALANCE SHEETS</t>
  </si>
  <si>
    <t>The financial statements of the Group are prepared using the same accounting policies, methods of computation and basis of consolidation as those used in the preparation of the most recent annual financial statement.</t>
  </si>
  <si>
    <t>Taxation charge of the Group for the financial year-to-date was as follows:</t>
  </si>
  <si>
    <t>Deferred Taxation</t>
  </si>
  <si>
    <t>Investments in quoted shares as at 30 September 2001 were as follows:</t>
  </si>
  <si>
    <t>Sales of the Fertilizers division are largely dependent on weather conditions and price of crude palm oil while sales of the Chemicals division are normally lower during festive months.</t>
  </si>
  <si>
    <t>August</t>
  </si>
  <si>
    <t>September</t>
  </si>
  <si>
    <t>During the quarter, 415,000 shares of RM1.00 each were purchased and retained as Treasury Shares. This is in accordance with Section 67A of Companies Act, 1965.</t>
  </si>
  <si>
    <t>The Group borrowings as at 30 September 2001 were as follows:</t>
  </si>
  <si>
    <t>Contingent liabilities of the Company as at 5 November 2001 (the latest practicable date which is not earlier than 7 days from the date of issue of this quarterly report) comprise the following:</t>
  </si>
  <si>
    <t>The Group did not have any financial instruments with off balance sheet risk as at 5 November 2001, the latest practicable date which is not earlier than 7 days from the date of issue of this quarterly report.</t>
  </si>
  <si>
    <t>In the opinion of the Directors, the results for the current financial year to date have not been affected by any transaction or event of a material or unusual nature which has arisen between 30 September 2001 and the date of this announcement.</t>
  </si>
  <si>
    <t>The gross interim dividend of 3.0 sen per share (2.16 sen per share, net of tax) declared by the Board of Directors in the preceding quarter was paid on 7 September 2001.</t>
  </si>
  <si>
    <t>8 November 2001</t>
  </si>
  <si>
    <t xml:space="preserve">Turnover and profit before tax for the quarter were respectively 11% and 46% lower compared to the corresponding quarter in 2000. The unfavourable operating results were due mainly to the poor performance of the Fertilizers Division as a result of the prolonged low palm oil prices. </t>
  </si>
  <si>
    <t>In the ordinary course of business, one of the subsidiaries has taken legal action to recover overdue trade debts and has been subject to counter claims in defence.  The Directors do not expect any material losses to arise on such counter claims.</t>
  </si>
  <si>
    <t xml:space="preserve">Turnover for Quarter 3, 2001 was 7% higher compared to Quarter 2, 2001 mainly due to a higher demand for fertilizers as a result of improved palm oil prices in Quarter 3, 2001. However, profit before tax for the quarter decreased by 20% compared to the preceding quarter. This was due mainly to a general decline in profitability in most business sectors within the Group. </t>
  </si>
  <si>
    <t>The business climate for 2001 is expected to be difficult as a result of the global economic slowdown, in particular that of the United States and Japan. The slowdown has been further aggravated by the September incident in the United States.</t>
  </si>
</sst>
</file>

<file path=xl/styles.xml><?xml version="1.0" encoding="utf-8"?>
<styleSheet xmlns="http://schemas.openxmlformats.org/spreadsheetml/2006/main">
  <numFmts count="42">
    <numFmt numFmtId="5" formatCode="&quot;RM&quot;#,##0;\-&quot;RM&quot;#,##0"/>
    <numFmt numFmtId="6" formatCode="&quot;RM&quot;#,##0;[Red]\-&quot;RM&quot;#,##0"/>
    <numFmt numFmtId="7" formatCode="&quot;RM&quot;#,##0.00;\-&quot;RM&quot;#,##0.00"/>
    <numFmt numFmtId="8" formatCode="&quot;RM&quot;#,##0.00;[Red]\-&quot;RM&quot;#,##0.00"/>
    <numFmt numFmtId="42" formatCode="_-&quot;RM&quot;* #,##0_-;\-&quot;RM&quot;* #,##0_-;_-&quot;RM&quot;* &quot;-&quot;_-;_-@_-"/>
    <numFmt numFmtId="41" formatCode="_-* #,##0_-;\-* #,##0_-;_-* &quot;-&quot;_-;_-@_-"/>
    <numFmt numFmtId="44" formatCode="_-&quot;RM&quot;* #,##0.00_-;\-&quot;RM&quot;* #,##0.00_-;_-&quot;RM&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0.00_ ;[Red]\-#,##0.00\ "/>
    <numFmt numFmtId="179" formatCode="#,##0_ ;[Red]\-#,##0\ "/>
    <numFmt numFmtId="180" formatCode="00000"/>
    <numFmt numFmtId="181" formatCode="0_ ;[Red]\-0\ "/>
    <numFmt numFmtId="182" formatCode="#,##0_ ;[Red]\(#,##0\)"/>
    <numFmt numFmtId="183" formatCode="#,##0.0000"/>
    <numFmt numFmtId="184" formatCode="0.0"/>
    <numFmt numFmtId="185" formatCode="#,##0.0_ ;[Red]\-#,##0.0"/>
    <numFmt numFmtId="186" formatCode="_-* #,##0.0_-;\-* #,##0.0_-;_-* &quot;-&quot;??_-;_-@_-"/>
    <numFmt numFmtId="187" formatCode="_-* #,##0_-;\-* #,##0_-;_-* &quot;-&quot;??_-;_-@_-"/>
    <numFmt numFmtId="188" formatCode="0.00000000"/>
    <numFmt numFmtId="189" formatCode="0.0000000"/>
    <numFmt numFmtId="190" formatCode="0.000000"/>
    <numFmt numFmtId="191" formatCode="0.00000"/>
    <numFmt numFmtId="192" formatCode="0.0000"/>
    <numFmt numFmtId="193" formatCode="0.000"/>
    <numFmt numFmtId="194" formatCode="#,##0.000"/>
    <numFmt numFmtId="195" formatCode="#,##0.0"/>
    <numFmt numFmtId="196" formatCode="#,##0.0_);[Red]\(#,##0.0\)"/>
    <numFmt numFmtId="197" formatCode="#,##0.00_ ;[Red]\-#,##0.00"/>
  </numFmts>
  <fonts count="3">
    <font>
      <sz val="10"/>
      <name val="Book Antiqua"/>
      <family val="0"/>
    </font>
    <font>
      <sz val="12"/>
      <name val="Times New Roman"/>
      <family val="1"/>
    </font>
    <font>
      <b/>
      <sz val="12"/>
      <name val="Times New Roman"/>
      <family val="1"/>
    </font>
  </fonts>
  <fills count="2">
    <fill>
      <patternFill/>
    </fill>
    <fill>
      <patternFill patternType="gray125"/>
    </fill>
  </fills>
  <borders count="19">
    <border>
      <left/>
      <right/>
      <top/>
      <bottom/>
      <diagonal/>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style="thin"/>
      <bottom style="double"/>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color indexed="63"/>
      </right>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style="thin"/>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style="thin"/>
      <top style="thin"/>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9" fontId="0" fillId="0" borderId="0" applyFont="0" applyFill="0" applyBorder="0" applyAlignment="0" applyProtection="0"/>
  </cellStyleXfs>
  <cellXfs count="147">
    <xf numFmtId="0" fontId="0" fillId="0" borderId="0" xfId="0" applyAlignment="1">
      <alignment/>
    </xf>
    <xf numFmtId="0" fontId="1" fillId="0" borderId="0" xfId="0" applyFont="1" applyAlignment="1">
      <alignment/>
    </xf>
    <xf numFmtId="9" fontId="1" fillId="0" borderId="0" xfId="0" applyNumberFormat="1" applyFont="1" applyAlignment="1">
      <alignment/>
    </xf>
    <xf numFmtId="3" fontId="1" fillId="0" borderId="0" xfId="0" applyNumberFormat="1" applyFont="1" applyAlignment="1">
      <alignment/>
    </xf>
    <xf numFmtId="0" fontId="1" fillId="0" borderId="0" xfId="0" applyFont="1" applyAlignment="1">
      <alignment wrapText="1"/>
    </xf>
    <xf numFmtId="0" fontId="2" fillId="0" borderId="0" xfId="0" applyFont="1" applyAlignment="1">
      <alignment/>
    </xf>
    <xf numFmtId="0" fontId="2" fillId="0" borderId="0" xfId="0" applyFont="1" applyAlignment="1">
      <alignment horizontal="center"/>
    </xf>
    <xf numFmtId="0" fontId="1" fillId="0" borderId="0" xfId="0" applyFont="1" applyAlignment="1">
      <alignment horizontal="center"/>
    </xf>
    <xf numFmtId="0" fontId="1" fillId="0" borderId="0" xfId="0" applyFont="1" applyAlignment="1">
      <alignment vertical="top" wrapText="1"/>
    </xf>
    <xf numFmtId="0" fontId="1" fillId="0" borderId="1" xfId="0" applyFont="1" applyBorder="1" applyAlignment="1">
      <alignment/>
    </xf>
    <xf numFmtId="0" fontId="1" fillId="0" borderId="2" xfId="0" applyFont="1" applyBorder="1" applyAlignment="1">
      <alignment/>
    </xf>
    <xf numFmtId="0" fontId="1" fillId="0" borderId="0" xfId="0" applyFont="1" applyBorder="1" applyAlignment="1">
      <alignment/>
    </xf>
    <xf numFmtId="179" fontId="1" fillId="0" borderId="0" xfId="0" applyNumberFormat="1" applyFont="1" applyBorder="1" applyAlignment="1">
      <alignment/>
    </xf>
    <xf numFmtId="0" fontId="1" fillId="0" borderId="0" xfId="0" applyFont="1" applyAlignment="1">
      <alignment horizontal="right"/>
    </xf>
    <xf numFmtId="0" fontId="1" fillId="0" borderId="0" xfId="0" applyFont="1" applyAlignment="1">
      <alignment horizontal="right" vertical="top"/>
    </xf>
    <xf numFmtId="0" fontId="1" fillId="0" borderId="0" xfId="0" applyFont="1" applyAlignment="1">
      <alignment horizontal="right" vertical="top" wrapText="1"/>
    </xf>
    <xf numFmtId="179" fontId="1" fillId="0" borderId="0" xfId="0" applyNumberFormat="1" applyFont="1" applyAlignment="1">
      <alignment/>
    </xf>
    <xf numFmtId="181" fontId="1" fillId="0" borderId="0" xfId="0" applyNumberFormat="1" applyFont="1" applyAlignment="1">
      <alignment/>
    </xf>
    <xf numFmtId="0" fontId="1" fillId="0" borderId="0" xfId="0" applyFont="1" applyAlignment="1">
      <alignment horizontal="left"/>
    </xf>
    <xf numFmtId="15" fontId="1" fillId="0" borderId="0" xfId="0" applyNumberFormat="1" applyFont="1" applyAlignment="1">
      <alignment/>
    </xf>
    <xf numFmtId="3" fontId="1" fillId="0" borderId="3" xfId="0" applyNumberFormat="1" applyFont="1" applyBorder="1" applyAlignment="1">
      <alignment/>
    </xf>
    <xf numFmtId="182" fontId="2" fillId="0" borderId="2" xfId="0" applyNumberFormat="1" applyFont="1" applyBorder="1" applyAlignment="1">
      <alignment/>
    </xf>
    <xf numFmtId="182" fontId="2" fillId="0" borderId="0" xfId="0" applyNumberFormat="1" applyFont="1" applyBorder="1" applyAlignment="1">
      <alignment/>
    </xf>
    <xf numFmtId="182" fontId="1" fillId="0" borderId="2" xfId="0" applyNumberFormat="1" applyFont="1" applyBorder="1" applyAlignment="1">
      <alignment/>
    </xf>
    <xf numFmtId="182" fontId="1" fillId="0" borderId="0" xfId="0" applyNumberFormat="1" applyFont="1" applyBorder="1" applyAlignment="1">
      <alignment/>
    </xf>
    <xf numFmtId="182" fontId="1" fillId="0" borderId="1" xfId="0" applyNumberFormat="1" applyFont="1" applyBorder="1" applyAlignment="1">
      <alignment/>
    </xf>
    <xf numFmtId="182" fontId="1" fillId="0" borderId="0" xfId="0" applyNumberFormat="1" applyFont="1" applyAlignment="1">
      <alignment/>
    </xf>
    <xf numFmtId="182" fontId="2" fillId="0" borderId="4" xfId="0" applyNumberFormat="1" applyFont="1" applyBorder="1" applyAlignment="1">
      <alignment/>
    </xf>
    <xf numFmtId="182" fontId="2" fillId="0" borderId="5" xfId="0" applyNumberFormat="1" applyFont="1" applyBorder="1" applyAlignment="1">
      <alignment/>
    </xf>
    <xf numFmtId="182" fontId="1" fillId="0" borderId="4" xfId="0" applyNumberFormat="1" applyFont="1" applyBorder="1" applyAlignment="1">
      <alignment/>
    </xf>
    <xf numFmtId="182" fontId="1" fillId="0" borderId="6" xfId="0" applyNumberFormat="1" applyFont="1" applyBorder="1" applyAlignment="1">
      <alignment/>
    </xf>
    <xf numFmtId="182" fontId="2" fillId="0" borderId="7" xfId="0" applyNumberFormat="1" applyFont="1" applyBorder="1" applyAlignment="1">
      <alignment/>
    </xf>
    <xf numFmtId="182" fontId="2" fillId="0" borderId="8" xfId="0" applyNumberFormat="1" applyFont="1" applyBorder="1" applyAlignment="1">
      <alignment/>
    </xf>
    <xf numFmtId="182" fontId="1" fillId="0" borderId="7" xfId="0" applyNumberFormat="1" applyFont="1" applyBorder="1" applyAlignment="1">
      <alignment/>
    </xf>
    <xf numFmtId="182" fontId="1" fillId="0" borderId="9" xfId="0" applyNumberFormat="1" applyFont="1" applyBorder="1" applyAlignment="1">
      <alignment/>
    </xf>
    <xf numFmtId="182" fontId="1" fillId="0" borderId="0" xfId="0" applyNumberFormat="1" applyFont="1" applyAlignment="1">
      <alignment vertical="top" wrapText="1"/>
    </xf>
    <xf numFmtId="182" fontId="2" fillId="0" borderId="2" xfId="0" applyNumberFormat="1" applyFont="1" applyBorder="1" applyAlignment="1">
      <alignment/>
    </xf>
    <xf numFmtId="182" fontId="2" fillId="0" borderId="0" xfId="0" applyNumberFormat="1" applyFont="1" applyBorder="1" applyAlignment="1">
      <alignment/>
    </xf>
    <xf numFmtId="182" fontId="1" fillId="0" borderId="0" xfId="0" applyNumberFormat="1" applyFont="1" applyBorder="1" applyAlignment="1">
      <alignment/>
    </xf>
    <xf numFmtId="182" fontId="1" fillId="0" borderId="1" xfId="0" applyNumberFormat="1" applyFont="1" applyBorder="1" applyAlignment="1">
      <alignment/>
    </xf>
    <xf numFmtId="182" fontId="1" fillId="0" borderId="5" xfId="0" applyNumberFormat="1" applyFont="1" applyBorder="1" applyAlignment="1">
      <alignment/>
    </xf>
    <xf numFmtId="182" fontId="2" fillId="0" borderId="0" xfId="0" applyNumberFormat="1" applyFont="1" applyAlignment="1">
      <alignment/>
    </xf>
    <xf numFmtId="182" fontId="2" fillId="0" borderId="10" xfId="0" applyNumberFormat="1" applyFont="1" applyBorder="1" applyAlignment="1">
      <alignment/>
    </xf>
    <xf numFmtId="182" fontId="1" fillId="0" borderId="10" xfId="0" applyNumberFormat="1" applyFont="1" applyBorder="1" applyAlignment="1">
      <alignment/>
    </xf>
    <xf numFmtId="182" fontId="2" fillId="0" borderId="3" xfId="0" applyNumberFormat="1" applyFont="1" applyBorder="1" applyAlignment="1">
      <alignment/>
    </xf>
    <xf numFmtId="182" fontId="1" fillId="0" borderId="3" xfId="0" applyNumberFormat="1" applyFont="1" applyBorder="1" applyAlignment="1">
      <alignment/>
    </xf>
    <xf numFmtId="182" fontId="2" fillId="0" borderId="11" xfId="0" applyNumberFormat="1" applyFont="1" applyBorder="1" applyAlignment="1">
      <alignment/>
    </xf>
    <xf numFmtId="182" fontId="1" fillId="0" borderId="11" xfId="0" applyNumberFormat="1" applyFont="1" applyBorder="1" applyAlignment="1">
      <alignment/>
    </xf>
    <xf numFmtId="0" fontId="1" fillId="0" borderId="5" xfId="0" applyFont="1" applyBorder="1" applyAlignment="1">
      <alignment/>
    </xf>
    <xf numFmtId="0" fontId="1" fillId="0" borderId="12" xfId="0" applyFont="1" applyBorder="1" applyAlignment="1">
      <alignment horizontal="center"/>
    </xf>
    <xf numFmtId="0" fontId="1" fillId="0" borderId="12" xfId="0" applyFont="1" applyBorder="1" applyAlignment="1">
      <alignment/>
    </xf>
    <xf numFmtId="0" fontId="1" fillId="0" borderId="13" xfId="0" applyFont="1" applyBorder="1" applyAlignment="1">
      <alignment horizontal="center"/>
    </xf>
    <xf numFmtId="0" fontId="1" fillId="0" borderId="14" xfId="0" applyFont="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3" xfId="0" applyFont="1" applyBorder="1" applyAlignment="1">
      <alignment/>
    </xf>
    <xf numFmtId="3" fontId="1" fillId="0" borderId="5" xfId="0" applyNumberFormat="1" applyFont="1" applyBorder="1" applyAlignment="1">
      <alignment/>
    </xf>
    <xf numFmtId="0" fontId="1" fillId="0" borderId="7" xfId="0" applyFont="1" applyBorder="1" applyAlignment="1">
      <alignment horizontal="center"/>
    </xf>
    <xf numFmtId="0" fontId="1" fillId="0" borderId="9" xfId="0" applyFont="1" applyBorder="1" applyAlignment="1">
      <alignment horizontal="center"/>
    </xf>
    <xf numFmtId="0" fontId="1" fillId="0" borderId="0" xfId="0" applyFont="1" applyAlignment="1">
      <alignment/>
    </xf>
    <xf numFmtId="184" fontId="2" fillId="0" borderId="4" xfId="0" applyNumberFormat="1" applyFont="1" applyBorder="1" applyAlignment="1">
      <alignment/>
    </xf>
    <xf numFmtId="184" fontId="2" fillId="0" borderId="5" xfId="0" applyNumberFormat="1" applyFont="1" applyBorder="1" applyAlignment="1">
      <alignment/>
    </xf>
    <xf numFmtId="184" fontId="1" fillId="0" borderId="4" xfId="0" applyNumberFormat="1" applyFont="1" applyBorder="1" applyAlignment="1">
      <alignment/>
    </xf>
    <xf numFmtId="184" fontId="1" fillId="0" borderId="5" xfId="0" applyNumberFormat="1" applyFont="1" applyBorder="1" applyAlignment="1">
      <alignment/>
    </xf>
    <xf numFmtId="182" fontId="1" fillId="0" borderId="2" xfId="0" applyNumberFormat="1" applyFont="1" applyBorder="1" applyAlignment="1">
      <alignment horizontal="right"/>
    </xf>
    <xf numFmtId="185" fontId="2" fillId="0" borderId="2" xfId="0" applyNumberFormat="1" applyFont="1" applyBorder="1" applyAlignment="1">
      <alignment/>
    </xf>
    <xf numFmtId="185" fontId="2" fillId="0" borderId="0" xfId="0" applyNumberFormat="1" applyFont="1" applyBorder="1" applyAlignment="1">
      <alignment/>
    </xf>
    <xf numFmtId="185" fontId="1" fillId="0" borderId="2" xfId="0" applyNumberFormat="1" applyFont="1" applyBorder="1" applyAlignment="1">
      <alignment/>
    </xf>
    <xf numFmtId="185" fontId="1" fillId="0" borderId="0" xfId="0" applyNumberFormat="1" applyFont="1" applyBorder="1" applyAlignment="1">
      <alignment/>
    </xf>
    <xf numFmtId="185" fontId="1" fillId="0" borderId="1" xfId="0" applyNumberFormat="1" applyFont="1" applyBorder="1" applyAlignment="1">
      <alignment/>
    </xf>
    <xf numFmtId="0" fontId="1" fillId="0" borderId="9" xfId="0" applyFont="1" applyBorder="1" applyAlignment="1">
      <alignment/>
    </xf>
    <xf numFmtId="0" fontId="1" fillId="0" borderId="0" xfId="0" applyNumberFormat="1" applyFont="1" applyAlignment="1" quotePrefix="1">
      <alignment horizontal="right"/>
    </xf>
    <xf numFmtId="3" fontId="1" fillId="0" borderId="2" xfId="0" applyNumberFormat="1" applyFont="1" applyBorder="1" applyAlignment="1">
      <alignment horizontal="right"/>
    </xf>
    <xf numFmtId="3" fontId="1" fillId="0" borderId="1" xfId="0" applyNumberFormat="1" applyFont="1" applyBorder="1" applyAlignment="1">
      <alignment horizontal="center"/>
    </xf>
    <xf numFmtId="0" fontId="1" fillId="0" borderId="0" xfId="0" applyFont="1" applyAlignment="1">
      <alignment horizontal="left" vertical="top" wrapText="1"/>
    </xf>
    <xf numFmtId="0" fontId="2" fillId="0" borderId="0" xfId="0" applyFont="1" applyAlignment="1">
      <alignment vertical="top"/>
    </xf>
    <xf numFmtId="0" fontId="1" fillId="0" borderId="0" xfId="0" applyFont="1" applyBorder="1" applyAlignment="1">
      <alignment horizontal="center"/>
    </xf>
    <xf numFmtId="0" fontId="1" fillId="0" borderId="7" xfId="0" applyFont="1" applyBorder="1" applyAlignment="1">
      <alignment/>
    </xf>
    <xf numFmtId="0" fontId="1" fillId="0" borderId="8" xfId="0" applyFont="1" applyBorder="1" applyAlignment="1">
      <alignment/>
    </xf>
    <xf numFmtId="0" fontId="1" fillId="0" borderId="2" xfId="0" applyFont="1" applyBorder="1" applyAlignment="1">
      <alignment horizontal="center" vertical="top" wrapText="1"/>
    </xf>
    <xf numFmtId="182" fontId="1" fillId="0" borderId="12" xfId="0" applyNumberFormat="1" applyFont="1" applyBorder="1" applyAlignment="1">
      <alignment/>
    </xf>
    <xf numFmtId="182" fontId="1" fillId="0" borderId="15" xfId="0" applyNumberFormat="1" applyFont="1" applyBorder="1" applyAlignment="1">
      <alignment/>
    </xf>
    <xf numFmtId="182" fontId="1" fillId="0" borderId="16" xfId="0" applyNumberFormat="1" applyFont="1" applyBorder="1" applyAlignment="1">
      <alignment/>
    </xf>
    <xf numFmtId="0" fontId="1" fillId="0" borderId="16" xfId="0" applyFont="1" applyBorder="1" applyAlignment="1">
      <alignment horizontal="center" vertical="center"/>
    </xf>
    <xf numFmtId="0" fontId="1" fillId="0" borderId="10" xfId="0" applyFont="1" applyBorder="1" applyAlignment="1">
      <alignment horizontal="center" vertical="center"/>
    </xf>
    <xf numFmtId="0" fontId="1" fillId="0" borderId="16" xfId="0" applyFont="1" applyBorder="1" applyAlignment="1">
      <alignment horizontal="center" vertical="center" wrapText="1"/>
    </xf>
    <xf numFmtId="0" fontId="1" fillId="0" borderId="10" xfId="0" applyFont="1" applyBorder="1" applyAlignment="1">
      <alignment horizontal="right" vertical="center"/>
    </xf>
    <xf numFmtId="0" fontId="1" fillId="0" borderId="15" xfId="0" applyFont="1" applyBorder="1" applyAlignment="1">
      <alignment horizontal="center" vertical="center" wrapText="1"/>
    </xf>
    <xf numFmtId="0" fontId="1" fillId="0" borderId="12" xfId="0" applyFont="1" applyBorder="1" applyAlignment="1">
      <alignment horizontal="center" vertical="top" wrapText="1"/>
    </xf>
    <xf numFmtId="49" fontId="1" fillId="0" borderId="0" xfId="0" applyNumberFormat="1" applyFont="1" applyAlignment="1">
      <alignment/>
    </xf>
    <xf numFmtId="0" fontId="2" fillId="0" borderId="0" xfId="0" applyFont="1" applyAlignment="1" quotePrefix="1">
      <alignment horizontal="center"/>
    </xf>
    <xf numFmtId="3" fontId="1" fillId="0" borderId="0" xfId="0" applyNumberFormat="1" applyFont="1" applyBorder="1" applyAlignment="1">
      <alignment/>
    </xf>
    <xf numFmtId="0" fontId="1" fillId="0" borderId="0" xfId="0" applyFont="1" applyAlignment="1">
      <alignment vertical="top"/>
    </xf>
    <xf numFmtId="0" fontId="1" fillId="0" borderId="17" xfId="0" applyFont="1" applyBorder="1" applyAlignment="1">
      <alignment/>
    </xf>
    <xf numFmtId="0" fontId="1" fillId="0" borderId="18" xfId="0" applyFont="1" applyBorder="1" applyAlignment="1">
      <alignment/>
    </xf>
    <xf numFmtId="184" fontId="1" fillId="0" borderId="6" xfId="0" applyNumberFormat="1" applyFont="1" applyBorder="1" applyAlignment="1">
      <alignment/>
    </xf>
    <xf numFmtId="182" fontId="2" fillId="0" borderId="1" xfId="0" applyNumberFormat="1" applyFont="1" applyBorder="1" applyAlignment="1">
      <alignment horizontal="center"/>
    </xf>
    <xf numFmtId="0" fontId="0" fillId="0" borderId="1" xfId="0" applyBorder="1" applyAlignment="1">
      <alignment/>
    </xf>
    <xf numFmtId="4" fontId="1" fillId="0" borderId="12" xfId="0" applyNumberFormat="1" applyFont="1" applyBorder="1" applyAlignment="1">
      <alignment horizontal="center"/>
    </xf>
    <xf numFmtId="0" fontId="1" fillId="0" borderId="0" xfId="0" applyNumberFormat="1" applyFont="1" applyAlignment="1">
      <alignment horizontal="right" vertical="top"/>
    </xf>
    <xf numFmtId="182" fontId="2" fillId="0" borderId="2" xfId="0" applyNumberFormat="1" applyFont="1" applyBorder="1" applyAlignment="1">
      <alignment horizontal="right"/>
    </xf>
    <xf numFmtId="185" fontId="1" fillId="0" borderId="1" xfId="0" applyNumberFormat="1" applyFont="1" applyBorder="1" applyAlignment="1">
      <alignment horizontal="center"/>
    </xf>
    <xf numFmtId="185" fontId="1" fillId="0" borderId="2" xfId="0" applyNumberFormat="1" applyFont="1" applyBorder="1" applyAlignment="1">
      <alignment horizontal="right"/>
    </xf>
    <xf numFmtId="182" fontId="1" fillId="0" borderId="1" xfId="0" applyNumberFormat="1" applyFont="1" applyBorder="1" applyAlignment="1">
      <alignment horizontal="center"/>
    </xf>
    <xf numFmtId="196" fontId="2" fillId="0" borderId="2" xfId="0" applyNumberFormat="1" applyFont="1" applyBorder="1" applyAlignment="1">
      <alignment/>
    </xf>
    <xf numFmtId="185" fontId="1" fillId="0" borderId="0" xfId="0" applyNumberFormat="1" applyFont="1" applyBorder="1" applyAlignment="1">
      <alignment horizontal="center"/>
    </xf>
    <xf numFmtId="40" fontId="2" fillId="0" borderId="2" xfId="0" applyNumberFormat="1" applyFont="1" applyBorder="1" applyAlignment="1">
      <alignment/>
    </xf>
    <xf numFmtId="197" fontId="1" fillId="0" borderId="2" xfId="0" applyNumberFormat="1" applyFont="1" applyBorder="1" applyAlignment="1">
      <alignment/>
    </xf>
    <xf numFmtId="197" fontId="2" fillId="0" borderId="2" xfId="0" applyNumberFormat="1" applyFont="1" applyBorder="1" applyAlignment="1">
      <alignment/>
    </xf>
    <xf numFmtId="197" fontId="1" fillId="0" borderId="2" xfId="0" applyNumberFormat="1" applyFont="1" applyBorder="1" applyAlignment="1">
      <alignment horizontal="right"/>
    </xf>
    <xf numFmtId="196" fontId="2" fillId="0" borderId="2" xfId="0" applyNumberFormat="1" applyFont="1" applyBorder="1" applyAlignment="1">
      <alignment horizontal="right"/>
    </xf>
    <xf numFmtId="185" fontId="2" fillId="0" borderId="0" xfId="0" applyNumberFormat="1" applyFont="1" applyBorder="1" applyAlignment="1">
      <alignment horizontal="right"/>
    </xf>
    <xf numFmtId="185" fontId="1" fillId="0" borderId="1" xfId="0" applyNumberFormat="1" applyFont="1" applyBorder="1" applyAlignment="1">
      <alignment horizontal="right"/>
    </xf>
    <xf numFmtId="185" fontId="2" fillId="0" borderId="2" xfId="0" applyNumberFormat="1" applyFont="1" applyBorder="1" applyAlignment="1">
      <alignment horizontal="right"/>
    </xf>
    <xf numFmtId="0" fontId="1" fillId="0" borderId="0" xfId="0" applyFont="1" applyAlignment="1">
      <alignment horizontal="left" vertical="top"/>
    </xf>
    <xf numFmtId="37" fontId="1" fillId="0" borderId="0" xfId="15" applyNumberFormat="1" applyFont="1" applyAlignment="1">
      <alignment horizontal="right" vertical="top" wrapText="1"/>
    </xf>
    <xf numFmtId="37" fontId="1" fillId="0" borderId="3" xfId="0" applyNumberFormat="1" applyFont="1" applyBorder="1" applyAlignment="1">
      <alignment horizontal="right" vertical="top" wrapText="1"/>
    </xf>
    <xf numFmtId="0" fontId="1" fillId="0" borderId="18" xfId="0" applyFont="1" applyBorder="1" applyAlignment="1">
      <alignment horizontal="center"/>
    </xf>
    <xf numFmtId="182" fontId="2" fillId="0" borderId="2" xfId="0" applyNumberFormat="1" applyFont="1" applyBorder="1" applyAlignment="1">
      <alignment horizontal="center"/>
    </xf>
    <xf numFmtId="182" fontId="2" fillId="0" borderId="1" xfId="0" applyNumberFormat="1" applyFont="1" applyBorder="1" applyAlignment="1">
      <alignment horizontal="center"/>
    </xf>
    <xf numFmtId="182" fontId="1" fillId="0" borderId="2" xfId="0" applyNumberFormat="1" applyFont="1" applyBorder="1" applyAlignment="1">
      <alignment horizontal="center"/>
    </xf>
    <xf numFmtId="182" fontId="1" fillId="0" borderId="1" xfId="0" applyNumberFormat="1" applyFont="1" applyBorder="1" applyAlignment="1">
      <alignment horizontal="center"/>
    </xf>
    <xf numFmtId="0" fontId="2" fillId="0" borderId="0" xfId="0" applyFont="1" applyAlignment="1">
      <alignment horizontal="center"/>
    </xf>
    <xf numFmtId="0" fontId="2" fillId="0" borderId="7" xfId="0" applyFont="1" applyBorder="1" applyAlignment="1">
      <alignment horizontal="center"/>
    </xf>
    <xf numFmtId="0" fontId="2" fillId="0" borderId="8" xfId="0" applyFont="1" applyBorder="1" applyAlignment="1">
      <alignment horizontal="center"/>
    </xf>
    <xf numFmtId="0" fontId="2" fillId="0" borderId="9" xfId="0" applyFont="1" applyBorder="1" applyAlignment="1">
      <alignment horizontal="center"/>
    </xf>
    <xf numFmtId="0" fontId="2" fillId="0" borderId="17" xfId="0" applyFont="1" applyBorder="1" applyAlignment="1">
      <alignment horizontal="center"/>
    </xf>
    <xf numFmtId="0" fontId="2" fillId="0" borderId="11" xfId="0" applyFont="1" applyBorder="1" applyAlignment="1">
      <alignment horizontal="center"/>
    </xf>
    <xf numFmtId="0" fontId="2" fillId="0" borderId="18" xfId="0" applyFont="1" applyBorder="1" applyAlignment="1">
      <alignment horizontal="center"/>
    </xf>
    <xf numFmtId="0" fontId="2" fillId="0" borderId="17" xfId="0" applyFont="1" applyBorder="1" applyAlignment="1">
      <alignment horizontal="center" vertical="center"/>
    </xf>
    <xf numFmtId="0" fontId="0" fillId="0" borderId="11"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1" fillId="0" borderId="17" xfId="0" applyFont="1" applyBorder="1" applyAlignment="1">
      <alignment horizontal="center"/>
    </xf>
    <xf numFmtId="0" fontId="1" fillId="0" borderId="7" xfId="0" applyFont="1" applyBorder="1" applyAlignment="1">
      <alignment horizontal="center"/>
    </xf>
    <xf numFmtId="0" fontId="1" fillId="0" borderId="9" xfId="0" applyFont="1" applyBorder="1" applyAlignment="1">
      <alignment horizontal="center"/>
    </xf>
    <xf numFmtId="0" fontId="1" fillId="0" borderId="0" xfId="0" applyFont="1" applyAlignment="1">
      <alignment horizontal="left" vertical="top" wrapText="1"/>
    </xf>
    <xf numFmtId="0" fontId="1" fillId="0" borderId="17" xfId="0" applyFont="1" applyBorder="1" applyAlignment="1">
      <alignment horizontal="center" vertical="center"/>
    </xf>
    <xf numFmtId="0" fontId="1" fillId="0" borderId="18" xfId="0" applyFont="1" applyBorder="1" applyAlignment="1">
      <alignment horizontal="center" vertical="center"/>
    </xf>
    <xf numFmtId="0" fontId="1" fillId="0" borderId="2" xfId="0" applyFont="1" applyBorder="1" applyAlignment="1">
      <alignment horizontal="center" vertical="center"/>
    </xf>
    <xf numFmtId="0" fontId="1" fillId="0" borderId="1" xfId="0" applyFont="1" applyBorder="1" applyAlignment="1">
      <alignment horizontal="center" vertical="center"/>
    </xf>
    <xf numFmtId="0" fontId="1" fillId="0" borderId="7" xfId="0" applyFont="1" applyBorder="1" applyAlignment="1">
      <alignment horizontal="center" vertical="center"/>
    </xf>
    <xf numFmtId="0" fontId="1" fillId="0" borderId="9" xfId="0" applyFont="1" applyBorder="1" applyAlignment="1">
      <alignment horizontal="center" vertical="center"/>
    </xf>
    <xf numFmtId="0" fontId="1" fillId="0" borderId="0" xfId="0" applyFont="1" applyAlignment="1">
      <alignment horizontal="left"/>
    </xf>
    <xf numFmtId="0" fontId="2" fillId="0" borderId="0" xfId="0" applyFont="1" applyAlignment="1">
      <alignment horizontal="left" vertical="top" wrapText="1"/>
    </xf>
    <xf numFmtId="0" fontId="2" fillId="0" borderId="0" xfId="0" applyFont="1" applyAlignment="1" quotePrefix="1">
      <alignment horizontal="center"/>
    </xf>
    <xf numFmtId="0" fontId="1" fillId="0" borderId="0" xfId="0" applyFont="1" applyAlignment="1">
      <alignmen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76200</xdr:colOff>
      <xdr:row>0</xdr:row>
      <xdr:rowOff>142875</xdr:rowOff>
    </xdr:from>
    <xdr:to>
      <xdr:col>3</xdr:col>
      <xdr:colOff>561975</xdr:colOff>
      <xdr:row>3</xdr:row>
      <xdr:rowOff>9525</xdr:rowOff>
    </xdr:to>
    <xdr:pic>
      <xdr:nvPicPr>
        <xdr:cNvPr id="1" name="Picture 2"/>
        <xdr:cNvPicPr preferRelativeResize="1">
          <a:picLocks noChangeAspect="1"/>
        </xdr:cNvPicPr>
      </xdr:nvPicPr>
      <xdr:blipFill>
        <a:blip r:embed="rId1"/>
        <a:stretch>
          <a:fillRect/>
        </a:stretch>
      </xdr:blipFill>
      <xdr:spPr>
        <a:xfrm>
          <a:off x="3590925" y="142875"/>
          <a:ext cx="485775" cy="4667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2:O70"/>
  <sheetViews>
    <sheetView zoomScale="80" zoomScaleNormal="80" workbookViewId="0" topLeftCell="D1">
      <selection activeCell="N1" sqref="N1:O16384"/>
    </sheetView>
  </sheetViews>
  <sheetFormatPr defaultColWidth="9.140625" defaultRowHeight="13.5"/>
  <cols>
    <col min="1" max="1" width="5.7109375" style="1" customWidth="1"/>
    <col min="2" max="2" width="1.7109375" style="1" customWidth="1"/>
    <col min="3" max="3" width="45.28125" style="1" customWidth="1"/>
    <col min="4" max="4" width="8.8515625" style="1" customWidth="1"/>
    <col min="5" max="5" width="11.7109375" style="1" customWidth="1"/>
    <col min="6" max="6" width="1.7109375" style="1" customWidth="1"/>
    <col min="7" max="7" width="11.7109375" style="1" customWidth="1"/>
    <col min="8" max="8" width="1.7109375" style="1" customWidth="1"/>
    <col min="9" max="9" width="11.7109375" style="1" customWidth="1"/>
    <col min="10" max="10" width="1.7109375" style="1" customWidth="1"/>
    <col min="11" max="11" width="11.7109375" style="1" customWidth="1"/>
    <col min="12" max="12" width="1.7109375" style="1" customWidth="1"/>
    <col min="13" max="16384" width="9.140625" style="1" customWidth="1"/>
  </cols>
  <sheetData>
    <row r="1" ht="15.75"/>
    <row r="2" ht="15.75">
      <c r="N2" s="2"/>
    </row>
    <row r="3" ht="15.75"/>
    <row r="4" ht="5.25" customHeight="1"/>
    <row r="5" spans="1:12" ht="15.75">
      <c r="A5" s="122" t="s">
        <v>0</v>
      </c>
      <c r="B5" s="122"/>
      <c r="C5" s="122"/>
      <c r="D5" s="122"/>
      <c r="E5" s="122"/>
      <c r="F5" s="122"/>
      <c r="G5" s="122"/>
      <c r="H5" s="122"/>
      <c r="I5" s="122"/>
      <c r="J5" s="122"/>
      <c r="K5" s="122"/>
      <c r="L5" s="122"/>
    </row>
    <row r="6" spans="1:12" ht="15.75">
      <c r="A6" s="122" t="s">
        <v>1</v>
      </c>
      <c r="B6" s="122"/>
      <c r="C6" s="122"/>
      <c r="D6" s="122"/>
      <c r="E6" s="122"/>
      <c r="F6" s="122"/>
      <c r="G6" s="122"/>
      <c r="H6" s="122"/>
      <c r="I6" s="122"/>
      <c r="J6" s="122"/>
      <c r="K6" s="122"/>
      <c r="L6" s="122"/>
    </row>
    <row r="7" ht="9.75" customHeight="1"/>
    <row r="8" spans="1:12" ht="15.75">
      <c r="A8" s="122" t="s">
        <v>2</v>
      </c>
      <c r="B8" s="122"/>
      <c r="C8" s="122"/>
      <c r="D8" s="122"/>
      <c r="E8" s="122"/>
      <c r="F8" s="122"/>
      <c r="G8" s="122"/>
      <c r="H8" s="122"/>
      <c r="I8" s="122"/>
      <c r="J8" s="122"/>
      <c r="K8" s="122"/>
      <c r="L8" s="122"/>
    </row>
    <row r="9" spans="1:12" ht="15.75">
      <c r="A9" s="122" t="s">
        <v>158</v>
      </c>
      <c r="B9" s="122"/>
      <c r="C9" s="122"/>
      <c r="D9" s="122"/>
      <c r="E9" s="122"/>
      <c r="F9" s="122"/>
      <c r="G9" s="122"/>
      <c r="H9" s="122"/>
      <c r="I9" s="122"/>
      <c r="J9" s="122"/>
      <c r="K9" s="122"/>
      <c r="L9" s="122"/>
    </row>
    <row r="11" ht="15.75">
      <c r="A11" s="1" t="s">
        <v>159</v>
      </c>
    </row>
    <row r="13" spans="1:2" ht="15.75">
      <c r="A13" s="5" t="s">
        <v>162</v>
      </c>
      <c r="B13" s="5"/>
    </row>
    <row r="14" ht="9.75" customHeight="1"/>
    <row r="15" spans="5:12" ht="15" customHeight="1">
      <c r="E15" s="129" t="s">
        <v>160</v>
      </c>
      <c r="F15" s="130"/>
      <c r="G15" s="130"/>
      <c r="H15" s="130"/>
      <c r="I15" s="126" t="s">
        <v>3</v>
      </c>
      <c r="J15" s="127"/>
      <c r="K15" s="127"/>
      <c r="L15" s="128"/>
    </row>
    <row r="16" spans="5:12" ht="15" customHeight="1">
      <c r="E16" s="131"/>
      <c r="F16" s="132"/>
      <c r="G16" s="132"/>
      <c r="H16" s="132"/>
      <c r="I16" s="123" t="s">
        <v>161</v>
      </c>
      <c r="J16" s="124"/>
      <c r="K16" s="124"/>
      <c r="L16" s="125"/>
    </row>
    <row r="17" spans="5:12" ht="15" customHeight="1">
      <c r="E17" s="126">
        <v>2001</v>
      </c>
      <c r="F17" s="127"/>
      <c r="G17" s="133">
        <v>2000</v>
      </c>
      <c r="H17" s="117"/>
      <c r="I17" s="126">
        <v>2001</v>
      </c>
      <c r="J17" s="127"/>
      <c r="K17" s="133">
        <v>2000</v>
      </c>
      <c r="L17" s="117"/>
    </row>
    <row r="18" spans="5:12" ht="15" customHeight="1">
      <c r="E18" s="123" t="s">
        <v>4</v>
      </c>
      <c r="F18" s="124"/>
      <c r="G18" s="134" t="s">
        <v>5</v>
      </c>
      <c r="H18" s="135"/>
      <c r="I18" s="123" t="s">
        <v>4</v>
      </c>
      <c r="J18" s="124"/>
      <c r="K18" s="134" t="s">
        <v>5</v>
      </c>
      <c r="L18" s="135"/>
    </row>
    <row r="19" spans="5:15" ht="9.75" customHeight="1">
      <c r="E19" s="10"/>
      <c r="F19" s="11"/>
      <c r="G19" s="10"/>
      <c r="H19" s="11"/>
      <c r="I19" s="10"/>
      <c r="J19" s="11"/>
      <c r="K19" s="93"/>
      <c r="L19" s="94"/>
      <c r="N19" s="17"/>
      <c r="O19" s="17"/>
    </row>
    <row r="20" spans="1:15" ht="15" customHeight="1">
      <c r="A20" s="13" t="s">
        <v>79</v>
      </c>
      <c r="B20" s="13"/>
      <c r="C20" s="1" t="s">
        <v>6</v>
      </c>
      <c r="E20" s="21">
        <v>139712</v>
      </c>
      <c r="F20" s="22"/>
      <c r="G20" s="23">
        <v>157206</v>
      </c>
      <c r="H20" s="24"/>
      <c r="I20" s="21">
        <v>388902</v>
      </c>
      <c r="J20" s="22"/>
      <c r="K20" s="23">
        <v>452737</v>
      </c>
      <c r="L20" s="25"/>
      <c r="M20" s="26"/>
      <c r="N20" s="26"/>
      <c r="O20" s="26"/>
    </row>
    <row r="21" spans="1:15" ht="15" customHeight="1">
      <c r="A21" s="13" t="s">
        <v>7</v>
      </c>
      <c r="B21" s="13"/>
      <c r="C21" s="1" t="s">
        <v>8</v>
      </c>
      <c r="E21" s="36">
        <v>820</v>
      </c>
      <c r="F21" s="96"/>
      <c r="G21" s="23">
        <v>631</v>
      </c>
      <c r="H21" s="24"/>
      <c r="I21" s="36">
        <v>1388</v>
      </c>
      <c r="J21" s="97"/>
      <c r="K21" s="23">
        <v>12557</v>
      </c>
      <c r="L21" s="25"/>
      <c r="M21" s="26"/>
      <c r="N21" s="26"/>
      <c r="O21" s="26"/>
    </row>
    <row r="22" spans="1:15" ht="15" customHeight="1">
      <c r="A22" s="14" t="s">
        <v>9</v>
      </c>
      <c r="B22" s="14"/>
      <c r="C22" s="8" t="s">
        <v>20</v>
      </c>
      <c r="E22" s="21">
        <v>344</v>
      </c>
      <c r="F22" s="22"/>
      <c r="G22" s="23">
        <v>971</v>
      </c>
      <c r="H22" s="24"/>
      <c r="I22" s="21">
        <f>1460+1284+800</f>
        <v>3544</v>
      </c>
      <c r="J22" s="22"/>
      <c r="K22" s="23">
        <v>3520</v>
      </c>
      <c r="L22" s="25"/>
      <c r="M22" s="26"/>
      <c r="N22" s="26"/>
      <c r="O22" s="26"/>
    </row>
    <row r="23" spans="1:15" ht="7.5" customHeight="1" thickBot="1">
      <c r="A23" s="13"/>
      <c r="B23" s="13"/>
      <c r="E23" s="27"/>
      <c r="F23" s="28"/>
      <c r="G23" s="29"/>
      <c r="H23" s="30"/>
      <c r="I23" s="27"/>
      <c r="J23" s="28"/>
      <c r="K23" s="29"/>
      <c r="L23" s="30"/>
      <c r="M23" s="26"/>
      <c r="N23" s="24"/>
      <c r="O23" s="26"/>
    </row>
    <row r="24" spans="1:15" ht="62.25" customHeight="1" thickTop="1">
      <c r="A24" s="14" t="s">
        <v>80</v>
      </c>
      <c r="B24" s="14"/>
      <c r="C24" s="4" t="s">
        <v>113</v>
      </c>
      <c r="E24" s="21">
        <v>15706</v>
      </c>
      <c r="F24" s="22"/>
      <c r="G24" s="23">
        <v>19556</v>
      </c>
      <c r="H24" s="24"/>
      <c r="I24" s="21">
        <v>47136</v>
      </c>
      <c r="J24" s="22"/>
      <c r="K24" s="23">
        <v>68103</v>
      </c>
      <c r="L24" s="25"/>
      <c r="M24" s="26"/>
      <c r="N24" s="26"/>
      <c r="O24" s="26"/>
    </row>
    <row r="25" spans="1:15" ht="15" customHeight="1">
      <c r="A25" s="13" t="s">
        <v>7</v>
      </c>
      <c r="B25" s="13"/>
      <c r="C25" s="1" t="s">
        <v>151</v>
      </c>
      <c r="E25" s="21">
        <v>3042</v>
      </c>
      <c r="F25" s="22"/>
      <c r="G25" s="23">
        <v>2862</v>
      </c>
      <c r="H25" s="24"/>
      <c r="I25" s="21">
        <v>8691</v>
      </c>
      <c r="J25" s="22"/>
      <c r="K25" s="23">
        <v>7778</v>
      </c>
      <c r="L25" s="25"/>
      <c r="M25" s="26"/>
      <c r="N25" s="26"/>
      <c r="O25" s="26"/>
    </row>
    <row r="26" spans="1:15" ht="15" customHeight="1">
      <c r="A26" s="13" t="s">
        <v>9</v>
      </c>
      <c r="B26" s="13"/>
      <c r="C26" s="1" t="s">
        <v>152</v>
      </c>
      <c r="E26" s="21">
        <v>7657</v>
      </c>
      <c r="F26" s="22"/>
      <c r="G26" s="23">
        <v>7211</v>
      </c>
      <c r="H26" s="24"/>
      <c r="I26" s="21">
        <v>22353</v>
      </c>
      <c r="J26" s="22"/>
      <c r="K26" s="23">
        <v>21013</v>
      </c>
      <c r="L26" s="25"/>
      <c r="M26" s="26"/>
      <c r="N26" s="26"/>
      <c r="O26" s="26"/>
    </row>
    <row r="27" spans="1:15" ht="15" customHeight="1">
      <c r="A27" s="13" t="s">
        <v>10</v>
      </c>
      <c r="B27" s="13"/>
      <c r="C27" s="1" t="s">
        <v>153</v>
      </c>
      <c r="E27" s="100">
        <v>0</v>
      </c>
      <c r="F27" s="96"/>
      <c r="G27" s="64">
        <v>-39</v>
      </c>
      <c r="H27" s="103"/>
      <c r="I27" s="100">
        <v>0</v>
      </c>
      <c r="J27" s="96"/>
      <c r="K27" s="64">
        <v>3453</v>
      </c>
      <c r="L27" s="103"/>
      <c r="M27" s="26"/>
      <c r="N27" s="26"/>
      <c r="O27" s="26"/>
    </row>
    <row r="28" spans="1:15" ht="7.5" customHeight="1">
      <c r="A28" s="13"/>
      <c r="B28" s="13"/>
      <c r="E28" s="31"/>
      <c r="F28" s="32"/>
      <c r="G28" s="33"/>
      <c r="H28" s="34"/>
      <c r="I28" s="31"/>
      <c r="J28" s="32"/>
      <c r="K28" s="33"/>
      <c r="L28" s="34"/>
      <c r="M28" s="26"/>
      <c r="N28" s="26"/>
      <c r="O28" s="26"/>
    </row>
    <row r="29" spans="1:15" ht="63">
      <c r="A29" s="14" t="s">
        <v>12</v>
      </c>
      <c r="B29" s="14"/>
      <c r="C29" s="8" t="s">
        <v>13</v>
      </c>
      <c r="E29" s="21">
        <f>E24-E25-E26+E27</f>
        <v>5007</v>
      </c>
      <c r="F29" s="22">
        <f aca="true" t="shared" si="0" ref="F29:L29">SUM(F24:G28)</f>
        <v>29590</v>
      </c>
      <c r="G29" s="21">
        <f>G24-G25-G26+G27</f>
        <v>9444</v>
      </c>
      <c r="H29" s="24">
        <f t="shared" si="0"/>
        <v>78180</v>
      </c>
      <c r="I29" s="21">
        <f>I24-I25-I26+I27</f>
        <v>16092</v>
      </c>
      <c r="J29" s="22">
        <f t="shared" si="0"/>
        <v>100347</v>
      </c>
      <c r="K29" s="21">
        <f>K24-K25-K26+K27</f>
        <v>42765</v>
      </c>
      <c r="L29" s="25">
        <f t="shared" si="0"/>
        <v>0</v>
      </c>
      <c r="M29" s="26"/>
      <c r="N29" s="26"/>
      <c r="O29" s="26"/>
    </row>
    <row r="30" spans="1:15" ht="15.75">
      <c r="A30" s="15" t="s">
        <v>14</v>
      </c>
      <c r="B30" s="15"/>
      <c r="C30" s="8" t="s">
        <v>66</v>
      </c>
      <c r="E30" s="36">
        <v>-25</v>
      </c>
      <c r="F30" s="37"/>
      <c r="G30" s="64">
        <v>-139</v>
      </c>
      <c r="H30" s="38"/>
      <c r="I30" s="36">
        <v>-110</v>
      </c>
      <c r="J30" s="37"/>
      <c r="K30" s="64">
        <v>-369</v>
      </c>
      <c r="L30" s="39"/>
      <c r="M30" s="35"/>
      <c r="N30" s="26"/>
      <c r="O30" s="26"/>
    </row>
    <row r="31" spans="1:15" ht="7.5" customHeight="1">
      <c r="A31" s="13"/>
      <c r="B31" s="13"/>
      <c r="E31" s="31"/>
      <c r="F31" s="32"/>
      <c r="G31" s="33"/>
      <c r="H31" s="34"/>
      <c r="I31" s="31"/>
      <c r="J31" s="32"/>
      <c r="K31" s="33"/>
      <c r="L31" s="34"/>
      <c r="M31" s="26"/>
      <c r="N31" s="26"/>
      <c r="O31" s="26"/>
    </row>
    <row r="32" spans="1:15" ht="31.5">
      <c r="A32" s="14" t="s">
        <v>15</v>
      </c>
      <c r="B32" s="14"/>
      <c r="C32" s="8" t="s">
        <v>67</v>
      </c>
      <c r="E32" s="21">
        <f>SUM(E29:E31)</f>
        <v>4982</v>
      </c>
      <c r="F32" s="22"/>
      <c r="G32" s="23">
        <f>SUM(G29:G31)</f>
        <v>9305</v>
      </c>
      <c r="H32" s="24"/>
      <c r="I32" s="21">
        <f>SUM(I29:I31)</f>
        <v>15982</v>
      </c>
      <c r="J32" s="22"/>
      <c r="K32" s="23">
        <f>SUM(K29:K31)</f>
        <v>42396</v>
      </c>
      <c r="L32" s="25"/>
      <c r="M32" s="26"/>
      <c r="N32" s="26"/>
      <c r="O32" s="26"/>
    </row>
    <row r="33" spans="1:15" ht="15" customHeight="1">
      <c r="A33" s="13" t="s">
        <v>16</v>
      </c>
      <c r="B33" s="13"/>
      <c r="C33" s="1" t="s">
        <v>154</v>
      </c>
      <c r="E33" s="21">
        <v>-2941</v>
      </c>
      <c r="F33" s="22"/>
      <c r="G33" s="23">
        <v>-4572</v>
      </c>
      <c r="H33" s="24"/>
      <c r="I33" s="21">
        <v>-7411</v>
      </c>
      <c r="J33" s="22"/>
      <c r="K33" s="23">
        <v>-11370</v>
      </c>
      <c r="L33" s="25"/>
      <c r="M33" s="26"/>
      <c r="N33" s="26"/>
      <c r="O33" s="26"/>
    </row>
    <row r="34" spans="1:15" ht="7.5" customHeight="1">
      <c r="A34" s="13"/>
      <c r="B34" s="13"/>
      <c r="E34" s="31"/>
      <c r="F34" s="32"/>
      <c r="G34" s="33"/>
      <c r="H34" s="34"/>
      <c r="I34" s="31"/>
      <c r="J34" s="32"/>
      <c r="K34" s="33"/>
      <c r="L34" s="34"/>
      <c r="M34" s="26"/>
      <c r="N34" s="26"/>
      <c r="O34" s="26"/>
    </row>
    <row r="35" spans="1:15" ht="7.5" customHeight="1">
      <c r="A35" s="13"/>
      <c r="B35" s="13"/>
      <c r="E35" s="21"/>
      <c r="F35" s="22"/>
      <c r="G35" s="23"/>
      <c r="H35" s="24"/>
      <c r="I35" s="21"/>
      <c r="J35" s="22"/>
      <c r="K35" s="23"/>
      <c r="L35" s="25"/>
      <c r="M35" s="26"/>
      <c r="N35" s="26"/>
      <c r="O35" s="26"/>
    </row>
    <row r="36" spans="1:15" ht="15" customHeight="1">
      <c r="A36" s="13" t="s">
        <v>18</v>
      </c>
      <c r="B36" s="13"/>
      <c r="C36" s="1" t="s">
        <v>114</v>
      </c>
      <c r="E36" s="21"/>
      <c r="F36" s="22"/>
      <c r="G36" s="23"/>
      <c r="H36" s="24"/>
      <c r="I36" s="21"/>
      <c r="J36" s="22"/>
      <c r="K36" s="23"/>
      <c r="L36" s="25"/>
      <c r="M36" s="26"/>
      <c r="N36" s="26"/>
      <c r="O36" s="26"/>
    </row>
    <row r="37" spans="1:15" ht="15" customHeight="1">
      <c r="A37" s="13"/>
      <c r="B37" s="13"/>
      <c r="C37" s="1" t="s">
        <v>115</v>
      </c>
      <c r="E37" s="21">
        <f>SUM(E32:E36)</f>
        <v>2041</v>
      </c>
      <c r="F37" s="22"/>
      <c r="G37" s="23">
        <f>SUM(G32:G36)</f>
        <v>4733</v>
      </c>
      <c r="H37" s="24"/>
      <c r="I37" s="21">
        <f>SUM(I32:I36)</f>
        <v>8571</v>
      </c>
      <c r="J37" s="22"/>
      <c r="K37" s="23">
        <f>SUM(K32:K36)</f>
        <v>31026</v>
      </c>
      <c r="L37" s="25"/>
      <c r="M37" s="26"/>
      <c r="N37" s="26"/>
      <c r="O37" s="26"/>
    </row>
    <row r="38" spans="1:15" ht="15.75">
      <c r="A38" s="13"/>
      <c r="B38" s="13"/>
      <c r="C38" s="1" t="s">
        <v>68</v>
      </c>
      <c r="E38" s="21">
        <v>-546</v>
      </c>
      <c r="F38" s="22"/>
      <c r="G38" s="23">
        <v>869</v>
      </c>
      <c r="H38" s="24"/>
      <c r="I38" s="21">
        <v>-1134</v>
      </c>
      <c r="J38" s="22"/>
      <c r="K38" s="23">
        <v>2659</v>
      </c>
      <c r="L38" s="25"/>
      <c r="M38" s="26"/>
      <c r="N38" s="26"/>
      <c r="O38" s="26"/>
    </row>
    <row r="39" spans="1:15" ht="7.5" customHeight="1">
      <c r="A39" s="13"/>
      <c r="B39" s="13"/>
      <c r="E39" s="31"/>
      <c r="F39" s="32"/>
      <c r="G39" s="33"/>
      <c r="H39" s="34"/>
      <c r="I39" s="31"/>
      <c r="J39" s="32"/>
      <c r="K39" s="33"/>
      <c r="L39" s="34"/>
      <c r="M39" s="26"/>
      <c r="N39" s="26"/>
      <c r="O39" s="26"/>
    </row>
    <row r="40" spans="1:15" ht="31.5">
      <c r="A40" s="15" t="s">
        <v>19</v>
      </c>
      <c r="B40" s="15"/>
      <c r="C40" s="8" t="s">
        <v>78</v>
      </c>
      <c r="E40" s="36">
        <f>E37-E38</f>
        <v>2587</v>
      </c>
      <c r="F40" s="37"/>
      <c r="G40" s="36">
        <f>G37-G38</f>
        <v>3864</v>
      </c>
      <c r="H40" s="38"/>
      <c r="I40" s="36">
        <f>I37-I38</f>
        <v>9705</v>
      </c>
      <c r="J40" s="37"/>
      <c r="K40" s="36">
        <f>K37-K38</f>
        <v>28367</v>
      </c>
      <c r="L40" s="39"/>
      <c r="M40" s="26"/>
      <c r="N40" s="26"/>
      <c r="O40" s="26"/>
    </row>
    <row r="41" spans="1:15" ht="15" customHeight="1">
      <c r="A41" s="13" t="s">
        <v>69</v>
      </c>
      <c r="B41" s="13"/>
      <c r="C41" s="1" t="s">
        <v>77</v>
      </c>
      <c r="E41" s="118" t="s">
        <v>11</v>
      </c>
      <c r="F41" s="119"/>
      <c r="G41" s="120" t="s">
        <v>11</v>
      </c>
      <c r="H41" s="121"/>
      <c r="I41" s="118" t="s">
        <v>11</v>
      </c>
      <c r="J41" s="119"/>
      <c r="K41" s="120" t="s">
        <v>11</v>
      </c>
      <c r="L41" s="121"/>
      <c r="M41" s="26"/>
      <c r="N41" s="26"/>
      <c r="O41" s="26"/>
    </row>
    <row r="42" spans="1:15" ht="15" customHeight="1">
      <c r="A42" s="13"/>
      <c r="B42" s="13"/>
      <c r="C42" s="1" t="s">
        <v>68</v>
      </c>
      <c r="E42" s="118" t="s">
        <v>11</v>
      </c>
      <c r="F42" s="119"/>
      <c r="G42" s="120" t="s">
        <v>11</v>
      </c>
      <c r="H42" s="121"/>
      <c r="I42" s="118" t="s">
        <v>11</v>
      </c>
      <c r="J42" s="119"/>
      <c r="K42" s="120" t="s">
        <v>11</v>
      </c>
      <c r="L42" s="121"/>
      <c r="M42" s="26"/>
      <c r="N42" s="26"/>
      <c r="O42" s="26"/>
    </row>
    <row r="43" spans="1:15" ht="15" customHeight="1">
      <c r="A43" s="13"/>
      <c r="B43" s="13"/>
      <c r="C43" s="8" t="s">
        <v>70</v>
      </c>
      <c r="E43" s="118"/>
      <c r="F43" s="119"/>
      <c r="G43" s="120"/>
      <c r="H43" s="121"/>
      <c r="I43" s="118"/>
      <c r="J43" s="119"/>
      <c r="K43" s="120"/>
      <c r="L43" s="121"/>
      <c r="M43" s="26"/>
      <c r="N43" s="26"/>
      <c r="O43" s="26"/>
    </row>
    <row r="44" spans="1:15" ht="15" customHeight="1">
      <c r="A44" s="13"/>
      <c r="B44" s="13"/>
      <c r="C44" s="1" t="s">
        <v>71</v>
      </c>
      <c r="E44" s="118" t="s">
        <v>11</v>
      </c>
      <c r="F44" s="119"/>
      <c r="G44" s="120" t="s">
        <v>11</v>
      </c>
      <c r="H44" s="121"/>
      <c r="I44" s="118" t="s">
        <v>11</v>
      </c>
      <c r="J44" s="119"/>
      <c r="K44" s="120" t="s">
        <v>11</v>
      </c>
      <c r="L44" s="121"/>
      <c r="M44" s="26"/>
      <c r="N44" s="26"/>
      <c r="O44" s="26"/>
    </row>
    <row r="45" spans="1:15" ht="7.5" customHeight="1">
      <c r="A45" s="13"/>
      <c r="B45" s="13"/>
      <c r="E45" s="31"/>
      <c r="F45" s="32"/>
      <c r="G45" s="33"/>
      <c r="H45" s="34"/>
      <c r="I45" s="31"/>
      <c r="J45" s="32"/>
      <c r="K45" s="33"/>
      <c r="L45" s="34"/>
      <c r="M45" s="26"/>
      <c r="N45" s="26"/>
      <c r="O45" s="26"/>
    </row>
    <row r="46" spans="1:15" ht="32.25" thickBot="1">
      <c r="A46" s="15" t="s">
        <v>72</v>
      </c>
      <c r="B46" s="15"/>
      <c r="C46" s="8" t="s">
        <v>73</v>
      </c>
      <c r="E46" s="27">
        <f aca="true" t="shared" si="1" ref="E46:L46">SUM(E40:F45)</f>
        <v>2587</v>
      </c>
      <c r="F46" s="28">
        <f t="shared" si="1"/>
        <v>3864</v>
      </c>
      <c r="G46" s="29">
        <f t="shared" si="1"/>
        <v>3864</v>
      </c>
      <c r="H46" s="40">
        <f t="shared" si="1"/>
        <v>9705</v>
      </c>
      <c r="I46" s="27">
        <f t="shared" si="1"/>
        <v>9705</v>
      </c>
      <c r="J46" s="28">
        <f t="shared" si="1"/>
        <v>28367</v>
      </c>
      <c r="K46" s="29">
        <f t="shared" si="1"/>
        <v>28367</v>
      </c>
      <c r="L46" s="30">
        <f t="shared" si="1"/>
        <v>0</v>
      </c>
      <c r="M46" s="26"/>
      <c r="N46" s="26"/>
      <c r="O46" s="26"/>
    </row>
    <row r="47" spans="1:15" ht="48" thickTop="1">
      <c r="A47" s="15" t="s">
        <v>74</v>
      </c>
      <c r="B47" s="15"/>
      <c r="C47" s="8" t="s">
        <v>75</v>
      </c>
      <c r="E47" s="21"/>
      <c r="F47" s="22"/>
      <c r="G47" s="23"/>
      <c r="H47" s="24"/>
      <c r="I47" s="21"/>
      <c r="J47" s="22"/>
      <c r="K47" s="23"/>
      <c r="L47" s="25"/>
      <c r="M47" s="26"/>
      <c r="N47" s="26"/>
      <c r="O47" s="26"/>
    </row>
    <row r="48" spans="1:15" ht="15" customHeight="1">
      <c r="A48" s="13"/>
      <c r="B48" s="13"/>
      <c r="C48" s="59" t="s">
        <v>163</v>
      </c>
      <c r="E48" s="65"/>
      <c r="F48" s="66"/>
      <c r="G48" s="67"/>
      <c r="H48" s="68">
        <f>(H46*1000)/177782549*100</f>
        <v>5.458915992930217</v>
      </c>
      <c r="I48" s="65"/>
      <c r="J48" s="66"/>
      <c r="K48" s="67"/>
      <c r="L48" s="69">
        <f>(L46*1000)/177782549*100</f>
        <v>0</v>
      </c>
      <c r="M48" s="26"/>
      <c r="N48" s="26"/>
      <c r="O48" s="26"/>
    </row>
    <row r="49" spans="1:15" ht="15" customHeight="1">
      <c r="A49" s="13"/>
      <c r="B49" s="13"/>
      <c r="C49" s="1" t="s">
        <v>112</v>
      </c>
      <c r="E49" s="106">
        <v>0.73</v>
      </c>
      <c r="F49" s="66"/>
      <c r="G49" s="107">
        <v>1.09</v>
      </c>
      <c r="H49" s="68"/>
      <c r="I49" s="108">
        <v>2.75</v>
      </c>
      <c r="J49" s="66"/>
      <c r="K49" s="107">
        <v>7.97</v>
      </c>
      <c r="L49" s="69"/>
      <c r="M49" s="26"/>
      <c r="N49" s="26"/>
      <c r="O49" s="26"/>
    </row>
    <row r="50" spans="1:15" ht="15" customHeight="1">
      <c r="A50" s="13"/>
      <c r="B50" s="13"/>
      <c r="E50" s="65"/>
      <c r="F50" s="66"/>
      <c r="G50" s="67"/>
      <c r="H50" s="68"/>
      <c r="I50" s="65"/>
      <c r="J50" s="66"/>
      <c r="K50" s="67"/>
      <c r="L50" s="69"/>
      <c r="M50" s="26"/>
      <c r="N50" s="26"/>
      <c r="O50" s="26"/>
    </row>
    <row r="51" spans="1:15" ht="15" customHeight="1">
      <c r="A51" s="13"/>
      <c r="B51" s="13"/>
      <c r="C51" s="1" t="s">
        <v>166</v>
      </c>
      <c r="E51" s="110" t="s">
        <v>165</v>
      </c>
      <c r="F51" s="111"/>
      <c r="G51" s="102" t="s">
        <v>165</v>
      </c>
      <c r="H51" s="112"/>
      <c r="I51" s="113" t="s">
        <v>165</v>
      </c>
      <c r="J51" s="111"/>
      <c r="K51" s="109">
        <v>7.34</v>
      </c>
      <c r="L51" s="101"/>
      <c r="M51" s="26"/>
      <c r="N51" s="26"/>
      <c r="O51" s="26"/>
    </row>
    <row r="52" spans="1:15" ht="15" customHeight="1">
      <c r="A52" s="13"/>
      <c r="B52" s="13"/>
      <c r="E52" s="104"/>
      <c r="F52" s="66"/>
      <c r="G52" s="102"/>
      <c r="H52" s="105"/>
      <c r="I52" s="65"/>
      <c r="J52" s="66"/>
      <c r="K52" s="102"/>
      <c r="L52" s="101"/>
      <c r="M52" s="26"/>
      <c r="N52" s="26"/>
      <c r="O52" s="26"/>
    </row>
    <row r="53" spans="1:15" ht="7.5" customHeight="1" thickBot="1">
      <c r="A53" s="13"/>
      <c r="B53" s="13"/>
      <c r="E53" s="60"/>
      <c r="F53" s="61"/>
      <c r="G53" s="62"/>
      <c r="H53" s="63"/>
      <c r="I53" s="60"/>
      <c r="J53" s="61"/>
      <c r="K53" s="62"/>
      <c r="L53" s="95"/>
      <c r="M53" s="26"/>
      <c r="N53" s="26"/>
      <c r="O53" s="26"/>
    </row>
    <row r="54" spans="1:15" ht="16.5" thickTop="1">
      <c r="A54" s="13"/>
      <c r="B54" s="13"/>
      <c r="E54" s="41"/>
      <c r="F54" s="41"/>
      <c r="G54" s="26"/>
      <c r="H54" s="26"/>
      <c r="I54" s="41"/>
      <c r="J54" s="41"/>
      <c r="K54" s="26"/>
      <c r="L54" s="26"/>
      <c r="M54" s="26"/>
      <c r="N54" s="26"/>
      <c r="O54" s="26"/>
    </row>
    <row r="55" spans="1:10" ht="15.75">
      <c r="A55" s="13"/>
      <c r="B55" s="13"/>
      <c r="C55" s="5" t="s">
        <v>164</v>
      </c>
      <c r="E55" s="5"/>
      <c r="F55" s="5"/>
      <c r="I55" s="5"/>
      <c r="J55" s="5"/>
    </row>
    <row r="56" spans="1:10" ht="15.75">
      <c r="A56" s="13"/>
      <c r="B56" s="13"/>
      <c r="C56" s="1" t="s">
        <v>167</v>
      </c>
      <c r="E56" s="5"/>
      <c r="F56" s="5"/>
      <c r="I56" s="5"/>
      <c r="J56" s="5"/>
    </row>
    <row r="57" spans="1:10" ht="15.75">
      <c r="A57" s="13"/>
      <c r="B57" s="13"/>
      <c r="E57" s="5"/>
      <c r="F57" s="5"/>
      <c r="I57" s="5"/>
      <c r="J57" s="5"/>
    </row>
    <row r="58" spans="1:6" ht="15.75">
      <c r="A58" s="13"/>
      <c r="B58" s="13"/>
      <c r="E58" s="5"/>
      <c r="F58" s="5"/>
    </row>
    <row r="59" spans="1:6" ht="15.75">
      <c r="A59" s="13"/>
      <c r="B59" s="13"/>
      <c r="E59" s="5"/>
      <c r="F59" s="5"/>
    </row>
    <row r="60" spans="1:6" ht="15.75">
      <c r="A60" s="13"/>
      <c r="B60" s="13"/>
      <c r="E60" s="5"/>
      <c r="F60" s="5"/>
    </row>
    <row r="61" spans="1:6" ht="15.75">
      <c r="A61" s="13"/>
      <c r="B61" s="13"/>
      <c r="E61" s="5"/>
      <c r="F61" s="5"/>
    </row>
    <row r="62" spans="1:6" ht="15.75">
      <c r="A62" s="13"/>
      <c r="B62" s="13"/>
      <c r="E62" s="5"/>
      <c r="F62" s="5"/>
    </row>
    <row r="63" spans="5:6" ht="15.75">
      <c r="E63" s="5"/>
      <c r="F63" s="5"/>
    </row>
    <row r="64" spans="5:6" ht="15.75">
      <c r="E64" s="5"/>
      <c r="F64" s="5"/>
    </row>
    <row r="65" spans="5:6" ht="15.75">
      <c r="E65" s="5"/>
      <c r="F65" s="5"/>
    </row>
    <row r="66" spans="5:6" ht="15.75">
      <c r="E66" s="5"/>
      <c r="F66" s="5"/>
    </row>
    <row r="67" spans="5:6" ht="15.75">
      <c r="E67" s="5"/>
      <c r="F67" s="5"/>
    </row>
    <row r="68" spans="5:6" ht="15.75">
      <c r="E68" s="5"/>
      <c r="F68" s="5"/>
    </row>
    <row r="69" spans="5:6" ht="15.75">
      <c r="E69" s="5"/>
      <c r="F69" s="5"/>
    </row>
    <row r="70" spans="5:6" ht="15.75">
      <c r="E70" s="5"/>
      <c r="F70" s="5"/>
    </row>
  </sheetData>
  <mergeCells count="31">
    <mergeCell ref="E44:F44"/>
    <mergeCell ref="G44:H44"/>
    <mergeCell ref="I44:J44"/>
    <mergeCell ref="K44:L44"/>
    <mergeCell ref="E43:F43"/>
    <mergeCell ref="G43:H43"/>
    <mergeCell ref="I43:J43"/>
    <mergeCell ref="K43:L43"/>
    <mergeCell ref="E42:F42"/>
    <mergeCell ref="G42:H42"/>
    <mergeCell ref="I42:J42"/>
    <mergeCell ref="K42:L42"/>
    <mergeCell ref="I18:J18"/>
    <mergeCell ref="K17:L17"/>
    <mergeCell ref="K18:L18"/>
    <mergeCell ref="E18:F18"/>
    <mergeCell ref="E17:F17"/>
    <mergeCell ref="G17:H17"/>
    <mergeCell ref="G18:H18"/>
    <mergeCell ref="I16:L16"/>
    <mergeCell ref="I15:L15"/>
    <mergeCell ref="E15:H16"/>
    <mergeCell ref="I17:J17"/>
    <mergeCell ref="A5:L5"/>
    <mergeCell ref="A6:L6"/>
    <mergeCell ref="A8:L8"/>
    <mergeCell ref="A9:L9"/>
    <mergeCell ref="E41:F41"/>
    <mergeCell ref="G41:H41"/>
    <mergeCell ref="I41:J41"/>
    <mergeCell ref="K41:L41"/>
  </mergeCells>
  <printOptions/>
  <pageMargins left="0.7874015748031497" right="0.3937007874015748" top="0" bottom="0.43" header="0.5118110236220472" footer="0.26"/>
  <pageSetup fitToHeight="1" fitToWidth="1" horizontalDpi="300" verticalDpi="300" orientation="portrait" paperSize="9" scale="87" r:id="rId2"/>
  <drawing r:id="rId1"/>
</worksheet>
</file>

<file path=xl/worksheets/sheet2.xml><?xml version="1.0" encoding="utf-8"?>
<worksheet xmlns="http://schemas.openxmlformats.org/spreadsheetml/2006/main" xmlns:r="http://schemas.openxmlformats.org/officeDocument/2006/relationships">
  <dimension ref="A1:H68"/>
  <sheetViews>
    <sheetView zoomScale="80" zoomScaleNormal="80" workbookViewId="0" topLeftCell="M1">
      <selection activeCell="A2" sqref="A2"/>
    </sheetView>
  </sheetViews>
  <sheetFormatPr defaultColWidth="9.140625" defaultRowHeight="13.5"/>
  <cols>
    <col min="1" max="1" width="3.8515625" style="1" customWidth="1"/>
    <col min="2" max="2" width="1.7109375" style="1" customWidth="1"/>
    <col min="3" max="3" width="3.7109375" style="1" customWidth="1"/>
    <col min="4" max="4" width="50.7109375" style="1" customWidth="1"/>
    <col min="5" max="5" width="4.7109375" style="1" customWidth="1"/>
    <col min="6" max="6" width="16.421875" style="1" customWidth="1"/>
    <col min="7" max="7" width="9.140625" style="1" customWidth="1"/>
    <col min="8" max="8" width="13.7109375" style="1" customWidth="1"/>
    <col min="9" max="9" width="4.140625" style="1" customWidth="1"/>
    <col min="10" max="16384" width="9.140625" style="1" customWidth="1"/>
  </cols>
  <sheetData>
    <row r="1" spans="1:8" ht="15.75">
      <c r="A1" s="122" t="s">
        <v>21</v>
      </c>
      <c r="B1" s="122"/>
      <c r="C1" s="122"/>
      <c r="D1" s="122"/>
      <c r="E1" s="122"/>
      <c r="F1" s="122"/>
      <c r="G1" s="122"/>
      <c r="H1" s="122"/>
    </row>
    <row r="4" spans="1:2" ht="15.75">
      <c r="A4" s="5" t="s">
        <v>169</v>
      </c>
      <c r="B4" s="5"/>
    </row>
    <row r="5" spans="1:2" ht="7.5" customHeight="1">
      <c r="A5" s="5"/>
      <c r="B5" s="5"/>
    </row>
    <row r="6" spans="1:8" ht="15.75">
      <c r="A6" s="13"/>
      <c r="B6" s="13"/>
      <c r="F6" s="6" t="s">
        <v>145</v>
      </c>
      <c r="G6" s="7"/>
      <c r="H6" s="7" t="s">
        <v>76</v>
      </c>
    </row>
    <row r="7" spans="1:8" ht="15.75">
      <c r="A7" s="13"/>
      <c r="B7" s="13"/>
      <c r="F7" s="6" t="s">
        <v>22</v>
      </c>
      <c r="G7" s="7"/>
      <c r="H7" s="7" t="s">
        <v>22</v>
      </c>
    </row>
    <row r="8" spans="1:8" ht="15.75">
      <c r="A8" s="13"/>
      <c r="B8" s="13"/>
      <c r="F8" s="6" t="s">
        <v>168</v>
      </c>
      <c r="G8" s="7"/>
      <c r="H8" s="7" t="s">
        <v>139</v>
      </c>
    </row>
    <row r="9" spans="1:8" ht="15.75">
      <c r="A9" s="13"/>
      <c r="B9" s="13"/>
      <c r="F9" s="6" t="s">
        <v>5</v>
      </c>
      <c r="G9" s="7"/>
      <c r="H9" s="7" t="s">
        <v>5</v>
      </c>
    </row>
    <row r="10" spans="1:6" ht="15.75">
      <c r="A10" s="13"/>
      <c r="B10" s="13"/>
      <c r="F10" s="5"/>
    </row>
    <row r="11" spans="1:8" ht="15.75">
      <c r="A11" s="13">
        <v>1</v>
      </c>
      <c r="B11" s="13"/>
      <c r="C11" s="1" t="s">
        <v>81</v>
      </c>
      <c r="F11" s="41">
        <v>437232</v>
      </c>
      <c r="G11" s="26"/>
      <c r="H11" s="26">
        <v>447728</v>
      </c>
    </row>
    <row r="12" spans="1:8" ht="15.75">
      <c r="A12" s="13">
        <v>2</v>
      </c>
      <c r="B12" s="13"/>
      <c r="C12" s="1" t="s">
        <v>82</v>
      </c>
      <c r="F12" s="41">
        <v>2283</v>
      </c>
      <c r="G12" s="26"/>
      <c r="H12" s="26">
        <v>2408</v>
      </c>
    </row>
    <row r="13" spans="1:8" ht="15.75">
      <c r="A13" s="13">
        <v>3</v>
      </c>
      <c r="B13" s="13"/>
      <c r="C13" s="1" t="s">
        <v>83</v>
      </c>
      <c r="F13" s="41">
        <v>120310</v>
      </c>
      <c r="G13" s="26"/>
      <c r="H13" s="26">
        <v>120310</v>
      </c>
    </row>
    <row r="14" spans="1:8" ht="15.75">
      <c r="A14" s="13">
        <v>4</v>
      </c>
      <c r="B14" s="13"/>
      <c r="C14" s="1" t="s">
        <v>84</v>
      </c>
      <c r="F14" s="41">
        <v>6613</v>
      </c>
      <c r="G14" s="26"/>
      <c r="H14" s="26">
        <v>5919</v>
      </c>
    </row>
    <row r="15" spans="1:8" ht="15.75">
      <c r="A15" s="13"/>
      <c r="B15" s="13"/>
      <c r="F15" s="41"/>
      <c r="G15" s="26"/>
      <c r="H15" s="26"/>
    </row>
    <row r="16" spans="1:8" ht="15.75">
      <c r="A16" s="13">
        <v>5</v>
      </c>
      <c r="B16" s="13"/>
      <c r="C16" s="1" t="s">
        <v>93</v>
      </c>
      <c r="F16" s="41"/>
      <c r="G16" s="26"/>
      <c r="H16" s="26"/>
    </row>
    <row r="17" spans="1:8" ht="15.75">
      <c r="A17" s="13"/>
      <c r="B17" s="13"/>
      <c r="D17" s="1" t="s">
        <v>85</v>
      </c>
      <c r="F17" s="41">
        <v>106462</v>
      </c>
      <c r="G17" s="26"/>
      <c r="H17" s="26">
        <v>115565</v>
      </c>
    </row>
    <row r="18" spans="1:8" ht="15.75">
      <c r="A18" s="13"/>
      <c r="B18" s="13"/>
      <c r="D18" s="1" t="s">
        <v>86</v>
      </c>
      <c r="F18" s="41">
        <v>111256</v>
      </c>
      <c r="G18" s="26"/>
      <c r="H18" s="26">
        <v>100021</v>
      </c>
    </row>
    <row r="19" spans="1:8" ht="15.75">
      <c r="A19" s="13"/>
      <c r="B19" s="13"/>
      <c r="D19" s="1" t="s">
        <v>87</v>
      </c>
      <c r="F19" s="41">
        <f>26907+3686</f>
        <v>30593</v>
      </c>
      <c r="G19" s="26"/>
      <c r="H19" s="26">
        <v>33315</v>
      </c>
    </row>
    <row r="20" spans="1:8" ht="15.75">
      <c r="A20" s="13"/>
      <c r="B20" s="13"/>
      <c r="D20" s="1" t="s">
        <v>88</v>
      </c>
      <c r="F20" s="41">
        <v>59454</v>
      </c>
      <c r="G20" s="26"/>
      <c r="H20" s="26">
        <v>160509</v>
      </c>
    </row>
    <row r="21" spans="1:8" ht="5.25" customHeight="1">
      <c r="A21" s="13"/>
      <c r="B21" s="13"/>
      <c r="F21" s="41"/>
      <c r="G21" s="26"/>
      <c r="H21" s="41"/>
    </row>
    <row r="22" spans="1:8" ht="19.5" customHeight="1">
      <c r="A22" s="13"/>
      <c r="B22" s="13"/>
      <c r="F22" s="42">
        <f>SUM(F17:F20)</f>
        <v>307765</v>
      </c>
      <c r="G22" s="43"/>
      <c r="H22" s="43">
        <f>SUM(H17:H20)</f>
        <v>409410</v>
      </c>
    </row>
    <row r="23" spans="1:8" ht="15.75">
      <c r="A23" s="13"/>
      <c r="B23" s="13"/>
      <c r="F23" s="41"/>
      <c r="G23" s="26"/>
      <c r="H23" s="41"/>
    </row>
    <row r="24" spans="1:8" ht="15.75">
      <c r="A24" s="13">
        <v>6</v>
      </c>
      <c r="B24" s="13"/>
      <c r="C24" s="1" t="s">
        <v>94</v>
      </c>
      <c r="F24" s="41"/>
      <c r="G24" s="26"/>
      <c r="H24" s="41"/>
    </row>
    <row r="25" spans="1:8" ht="15.75">
      <c r="A25" s="13"/>
      <c r="B25" s="13"/>
      <c r="D25" s="1" t="s">
        <v>89</v>
      </c>
      <c r="F25" s="41">
        <v>75683</v>
      </c>
      <c r="G25" s="26"/>
      <c r="H25" s="26">
        <v>62411</v>
      </c>
    </row>
    <row r="26" spans="1:8" ht="15.75">
      <c r="A26" s="13"/>
      <c r="B26" s="13"/>
      <c r="D26" s="1" t="s">
        <v>90</v>
      </c>
      <c r="F26" s="41">
        <v>33438</v>
      </c>
      <c r="G26" s="26"/>
      <c r="H26" s="26">
        <v>46053</v>
      </c>
    </row>
    <row r="27" spans="1:8" ht="15.75">
      <c r="A27" s="13"/>
      <c r="B27" s="13"/>
      <c r="D27" s="1" t="s">
        <v>91</v>
      </c>
      <c r="F27" s="41">
        <f>89549+1789</f>
        <v>91338</v>
      </c>
      <c r="G27" s="26"/>
      <c r="H27" s="26">
        <v>88590</v>
      </c>
    </row>
    <row r="28" spans="1:8" ht="15.75">
      <c r="A28" s="13"/>
      <c r="B28" s="13"/>
      <c r="D28" s="1" t="s">
        <v>106</v>
      </c>
      <c r="F28" s="41">
        <v>0</v>
      </c>
      <c r="G28" s="26"/>
      <c r="H28" s="26">
        <v>150000</v>
      </c>
    </row>
    <row r="29" spans="1:8" ht="15.75">
      <c r="A29" s="13"/>
      <c r="B29" s="13"/>
      <c r="D29" s="1" t="s">
        <v>140</v>
      </c>
      <c r="F29" s="41">
        <v>14215</v>
      </c>
      <c r="G29" s="26"/>
      <c r="H29" s="26">
        <v>14343</v>
      </c>
    </row>
    <row r="30" spans="1:8" ht="15.75">
      <c r="A30" s="13"/>
      <c r="B30" s="13"/>
      <c r="D30" s="1" t="s">
        <v>17</v>
      </c>
      <c r="F30" s="41">
        <v>7978</v>
      </c>
      <c r="G30" s="26"/>
      <c r="H30" s="26">
        <v>7807</v>
      </c>
    </row>
    <row r="31" spans="1:8" ht="15.75">
      <c r="A31" s="13"/>
      <c r="B31" s="13"/>
      <c r="D31" s="1" t="s">
        <v>92</v>
      </c>
      <c r="F31" s="41">
        <v>0</v>
      </c>
      <c r="G31" s="26"/>
      <c r="H31" s="26">
        <v>22244</v>
      </c>
    </row>
    <row r="32" spans="1:8" ht="5.25" customHeight="1">
      <c r="A32" s="13"/>
      <c r="B32" s="13"/>
      <c r="F32" s="41"/>
      <c r="G32" s="26"/>
      <c r="H32" s="41"/>
    </row>
    <row r="33" spans="1:8" ht="19.5" customHeight="1">
      <c r="A33" s="13"/>
      <c r="B33" s="13"/>
      <c r="F33" s="42">
        <f>SUM(F25:F31)</f>
        <v>222652</v>
      </c>
      <c r="G33" s="43"/>
      <c r="H33" s="43">
        <f>SUM(H25:H31)</f>
        <v>391448</v>
      </c>
    </row>
    <row r="34" spans="1:8" ht="7.5" customHeight="1">
      <c r="A34" s="13"/>
      <c r="B34" s="13"/>
      <c r="F34" s="41"/>
      <c r="G34" s="26"/>
      <c r="H34" s="26"/>
    </row>
    <row r="35" spans="1:8" ht="15.75">
      <c r="A35" s="13">
        <v>7</v>
      </c>
      <c r="B35" s="13"/>
      <c r="C35" s="1" t="s">
        <v>95</v>
      </c>
      <c r="F35" s="41">
        <f>+F22-F33</f>
        <v>85113</v>
      </c>
      <c r="G35" s="26"/>
      <c r="H35" s="26">
        <f>+H22-H33</f>
        <v>17962</v>
      </c>
    </row>
    <row r="36" spans="1:8" ht="7.5" customHeight="1">
      <c r="A36" s="13"/>
      <c r="B36" s="13"/>
      <c r="F36" s="41"/>
      <c r="G36" s="26"/>
      <c r="H36" s="26"/>
    </row>
    <row r="37" spans="1:8" ht="19.5" customHeight="1" thickBot="1">
      <c r="A37" s="13"/>
      <c r="B37" s="13"/>
      <c r="C37" s="1" t="s">
        <v>96</v>
      </c>
      <c r="F37" s="44">
        <f>SUM(F11:F14)+F35</f>
        <v>651551</v>
      </c>
      <c r="G37" s="45"/>
      <c r="H37" s="45">
        <f>SUM(H11:H14)+H35</f>
        <v>594327</v>
      </c>
    </row>
    <row r="38" spans="1:8" ht="16.5" thickTop="1">
      <c r="A38" s="13"/>
      <c r="B38" s="13"/>
      <c r="F38" s="41"/>
      <c r="G38" s="26"/>
      <c r="H38" s="41"/>
    </row>
    <row r="39" spans="1:8" ht="15.75">
      <c r="A39" s="13">
        <v>8</v>
      </c>
      <c r="B39" s="13"/>
      <c r="C39" s="1" t="s">
        <v>97</v>
      </c>
      <c r="F39" s="41"/>
      <c r="G39" s="26"/>
      <c r="H39" s="41"/>
    </row>
    <row r="40" spans="1:8" ht="15.75">
      <c r="A40" s="13"/>
      <c r="B40" s="13"/>
      <c r="D40" s="1" t="s">
        <v>98</v>
      </c>
      <c r="F40" s="41">
        <v>356265</v>
      </c>
      <c r="G40" s="26"/>
      <c r="H40" s="26">
        <v>356265</v>
      </c>
    </row>
    <row r="41" spans="1:8" ht="15.75">
      <c r="A41" s="13"/>
      <c r="B41" s="13"/>
      <c r="D41" s="1" t="s">
        <v>99</v>
      </c>
      <c r="F41" s="41">
        <v>-8543</v>
      </c>
      <c r="G41" s="26"/>
      <c r="H41" s="26">
        <v>-7181</v>
      </c>
    </row>
    <row r="42" spans="1:8" ht="15.75">
      <c r="A42" s="13"/>
      <c r="B42" s="13"/>
      <c r="D42" s="1" t="s">
        <v>100</v>
      </c>
      <c r="F42" s="41">
        <v>66212</v>
      </c>
      <c r="G42" s="26"/>
      <c r="H42" s="26">
        <v>66212</v>
      </c>
    </row>
    <row r="43" spans="1:8" ht="15.75">
      <c r="A43" s="13"/>
      <c r="B43" s="13"/>
      <c r="D43" s="1" t="s">
        <v>101</v>
      </c>
      <c r="F43" s="41">
        <v>-219</v>
      </c>
      <c r="G43" s="26"/>
      <c r="H43" s="26">
        <v>-92</v>
      </c>
    </row>
    <row r="44" spans="1:8" ht="15.75">
      <c r="A44" s="13"/>
      <c r="B44" s="13"/>
      <c r="D44" s="1" t="s">
        <v>102</v>
      </c>
      <c r="F44" s="41">
        <v>73</v>
      </c>
      <c r="G44" s="26"/>
      <c r="H44" s="26">
        <v>73</v>
      </c>
    </row>
    <row r="45" spans="1:8" ht="15.75">
      <c r="A45" s="13"/>
      <c r="B45" s="13"/>
      <c r="D45" s="1" t="s">
        <v>131</v>
      </c>
      <c r="F45" s="41">
        <v>2982</v>
      </c>
      <c r="G45" s="26"/>
      <c r="H45" s="26">
        <v>2982</v>
      </c>
    </row>
    <row r="46" spans="1:8" ht="15.75">
      <c r="A46" s="13"/>
      <c r="B46" s="13"/>
      <c r="D46" s="1" t="s">
        <v>103</v>
      </c>
      <c r="F46" s="41">
        <v>59430</v>
      </c>
      <c r="G46" s="26"/>
      <c r="H46" s="26">
        <v>57322</v>
      </c>
    </row>
    <row r="47" spans="1:8" ht="7.5" customHeight="1">
      <c r="A47" s="13"/>
      <c r="B47" s="13"/>
      <c r="F47" s="41"/>
      <c r="G47" s="26"/>
      <c r="H47" s="26"/>
    </row>
    <row r="48" spans="1:8" ht="16.5" customHeight="1">
      <c r="A48" s="13"/>
      <c r="B48" s="13"/>
      <c r="F48" s="46">
        <f>SUM(F40:F47)</f>
        <v>476200</v>
      </c>
      <c r="G48" s="47"/>
      <c r="H48" s="47">
        <f>SUM(H40:H47)</f>
        <v>475581</v>
      </c>
    </row>
    <row r="49" spans="1:8" ht="15.75">
      <c r="A49" s="13">
        <v>9</v>
      </c>
      <c r="B49" s="13"/>
      <c r="C49" s="1" t="s">
        <v>104</v>
      </c>
      <c r="F49" s="41">
        <v>45168</v>
      </c>
      <c r="G49" s="26"/>
      <c r="H49" s="26">
        <v>37126</v>
      </c>
    </row>
    <row r="50" spans="1:8" ht="15.75">
      <c r="A50" s="13">
        <v>10</v>
      </c>
      <c r="B50" s="13"/>
      <c r="C50" s="1" t="s">
        <v>105</v>
      </c>
      <c r="F50" s="41"/>
      <c r="G50" s="26"/>
      <c r="H50" s="26"/>
    </row>
    <row r="51" spans="1:8" ht="15.75">
      <c r="A51" s="13"/>
      <c r="B51" s="13"/>
      <c r="D51" s="1" t="s">
        <v>140</v>
      </c>
      <c r="F51" s="41">
        <v>110386</v>
      </c>
      <c r="G51" s="26"/>
      <c r="H51" s="26">
        <v>60768</v>
      </c>
    </row>
    <row r="52" spans="1:8" ht="15.75">
      <c r="A52" s="13">
        <v>11</v>
      </c>
      <c r="B52" s="13"/>
      <c r="C52" s="1" t="s">
        <v>107</v>
      </c>
      <c r="F52" s="41">
        <v>19797</v>
      </c>
      <c r="G52" s="26"/>
      <c r="H52" s="26">
        <v>20852</v>
      </c>
    </row>
    <row r="53" spans="1:8" ht="5.25" customHeight="1">
      <c r="A53" s="13"/>
      <c r="B53" s="13"/>
      <c r="F53" s="41"/>
      <c r="G53" s="26"/>
      <c r="H53" s="26"/>
    </row>
    <row r="54" spans="1:8" ht="20.25" customHeight="1" thickBot="1">
      <c r="A54" s="13"/>
      <c r="B54" s="13"/>
      <c r="F54" s="44">
        <f>SUM(F48:F53)</f>
        <v>651551</v>
      </c>
      <c r="G54" s="45"/>
      <c r="H54" s="45">
        <f>SUM(H48:H53)</f>
        <v>594327</v>
      </c>
    </row>
    <row r="55" spans="1:8" ht="9" customHeight="1" thickTop="1">
      <c r="A55" s="13"/>
      <c r="B55" s="13"/>
      <c r="F55" s="41"/>
      <c r="G55" s="26"/>
      <c r="H55" s="26"/>
    </row>
    <row r="56" spans="1:8" ht="15.75">
      <c r="A56" s="13">
        <v>12</v>
      </c>
      <c r="B56" s="13"/>
      <c r="C56" s="1" t="s">
        <v>108</v>
      </c>
      <c r="F56" s="41">
        <v>135</v>
      </c>
      <c r="G56" s="26"/>
      <c r="H56" s="26">
        <v>134</v>
      </c>
    </row>
    <row r="57" spans="1:8" ht="15.75">
      <c r="A57" s="13"/>
      <c r="B57" s="13"/>
      <c r="F57" s="41"/>
      <c r="G57" s="26"/>
      <c r="H57" s="26"/>
    </row>
    <row r="58" spans="1:8" ht="15.75">
      <c r="A58" s="13"/>
      <c r="B58" s="13"/>
      <c r="F58" s="41"/>
      <c r="G58" s="26"/>
      <c r="H58" s="26"/>
    </row>
    <row r="59" spans="1:8" ht="15.75">
      <c r="A59" s="13"/>
      <c r="B59" s="13"/>
      <c r="F59" s="41"/>
      <c r="G59" s="26"/>
      <c r="H59" s="26"/>
    </row>
    <row r="60" spans="1:8" ht="15.75">
      <c r="A60" s="13"/>
      <c r="B60" s="13"/>
      <c r="F60" s="41">
        <f>+F37-F54</f>
        <v>0</v>
      </c>
      <c r="G60" s="26"/>
      <c r="H60" s="26">
        <f>+H37-H54</f>
        <v>0</v>
      </c>
    </row>
    <row r="61" spans="1:8" ht="15.75">
      <c r="A61" s="13"/>
      <c r="B61" s="13"/>
      <c r="F61" s="26"/>
      <c r="G61" s="26"/>
      <c r="H61" s="26"/>
    </row>
    <row r="62" spans="1:8" ht="15.75">
      <c r="A62" s="13"/>
      <c r="B62" s="13"/>
      <c r="F62" s="26"/>
      <c r="G62" s="26"/>
      <c r="H62" s="26"/>
    </row>
    <row r="63" spans="1:8" ht="15.75">
      <c r="A63" s="13"/>
      <c r="B63" s="13"/>
      <c r="F63" s="26"/>
      <c r="G63" s="26"/>
      <c r="H63" s="26"/>
    </row>
    <row r="64" spans="1:8" ht="15.75">
      <c r="A64" s="18"/>
      <c r="B64" s="18"/>
      <c r="F64" s="26"/>
      <c r="G64" s="26"/>
      <c r="H64" s="26"/>
    </row>
    <row r="65" spans="1:8" ht="15.75">
      <c r="A65" s="18"/>
      <c r="B65" s="18"/>
      <c r="F65" s="26"/>
      <c r="G65" s="26"/>
      <c r="H65" s="26"/>
    </row>
    <row r="66" spans="6:8" ht="15.75">
      <c r="F66" s="26"/>
      <c r="G66" s="26"/>
      <c r="H66" s="26"/>
    </row>
    <row r="67" spans="6:8" ht="15.75">
      <c r="F67" s="16"/>
      <c r="G67" s="16"/>
      <c r="H67" s="16"/>
    </row>
    <row r="68" spans="6:8" ht="15.75">
      <c r="F68" s="16"/>
      <c r="G68" s="16"/>
      <c r="H68" s="16"/>
    </row>
  </sheetData>
  <mergeCells count="1">
    <mergeCell ref="A1:H1"/>
  </mergeCells>
  <printOptions/>
  <pageMargins left="0.7874015748031497" right="0.3937007874015748" top="0" bottom="0" header="0.5118110236220472" footer="0.5118110236220472"/>
  <pageSetup horizontalDpi="300" verticalDpi="300" orientation="portrait" paperSize="9" scale="90" r:id="rId1"/>
</worksheet>
</file>

<file path=xl/worksheets/sheet3.xml><?xml version="1.0" encoding="utf-8"?>
<worksheet xmlns="http://schemas.openxmlformats.org/spreadsheetml/2006/main" xmlns:r="http://schemas.openxmlformats.org/officeDocument/2006/relationships">
  <dimension ref="A1:P183"/>
  <sheetViews>
    <sheetView tabSelected="1" zoomScale="80" zoomScaleNormal="80" workbookViewId="0" topLeftCell="A1">
      <selection activeCell="K12" sqref="K12"/>
    </sheetView>
  </sheetViews>
  <sheetFormatPr defaultColWidth="9.140625" defaultRowHeight="13.5"/>
  <cols>
    <col min="1" max="1" width="4.7109375" style="1" customWidth="1"/>
    <col min="2" max="2" width="1.7109375" style="1" customWidth="1"/>
    <col min="3" max="3" width="14.28125" style="1" customWidth="1"/>
    <col min="4" max="4" width="11.57421875" style="1" customWidth="1"/>
    <col min="5" max="5" width="2.00390625" style="1" customWidth="1"/>
    <col min="6" max="9" width="13.7109375" style="1" customWidth="1"/>
    <col min="10" max="10" width="1.7109375" style="1" customWidth="1"/>
    <col min="11" max="11" width="18.28125" style="1" customWidth="1"/>
    <col min="12" max="16384" width="9.140625" style="1" customWidth="1"/>
  </cols>
  <sheetData>
    <row r="1" spans="1:11" ht="15.75">
      <c r="A1" s="122" t="s">
        <v>23</v>
      </c>
      <c r="B1" s="122"/>
      <c r="C1" s="122"/>
      <c r="D1" s="122"/>
      <c r="E1" s="122"/>
      <c r="F1" s="122"/>
      <c r="G1" s="122"/>
      <c r="H1" s="122"/>
      <c r="I1" s="122"/>
      <c r="J1" s="122"/>
      <c r="K1" s="122"/>
    </row>
    <row r="4" ht="15.75">
      <c r="A4" s="5" t="s">
        <v>24</v>
      </c>
    </row>
    <row r="6" spans="1:3" ht="15.75">
      <c r="A6" s="5">
        <v>1</v>
      </c>
      <c r="B6" s="5"/>
      <c r="C6" s="5" t="s">
        <v>25</v>
      </c>
    </row>
    <row r="7" spans="3:11" ht="52.5" customHeight="1">
      <c r="C7" s="136" t="s">
        <v>170</v>
      </c>
      <c r="D7" s="136"/>
      <c r="E7" s="136"/>
      <c r="F7" s="136"/>
      <c r="G7" s="136"/>
      <c r="H7" s="136"/>
      <c r="I7" s="136"/>
      <c r="J7" s="136"/>
      <c r="K7" s="136"/>
    </row>
    <row r="8" ht="15.75" customHeight="1"/>
    <row r="9" spans="1:3" ht="15.75">
      <c r="A9" s="5">
        <v>2</v>
      </c>
      <c r="B9" s="5"/>
      <c r="C9" s="5" t="s">
        <v>26</v>
      </c>
    </row>
    <row r="10" spans="3:11" ht="19.5" customHeight="1">
      <c r="C10" s="136" t="s">
        <v>146</v>
      </c>
      <c r="D10" s="136"/>
      <c r="E10" s="136"/>
      <c r="F10" s="136"/>
      <c r="G10" s="136"/>
      <c r="H10" s="136"/>
      <c r="I10" s="136"/>
      <c r="J10" s="136"/>
      <c r="K10" s="136"/>
    </row>
    <row r="12" spans="1:3" ht="15.75">
      <c r="A12" s="5">
        <v>3</v>
      </c>
      <c r="B12" s="5"/>
      <c r="C12" s="5" t="s">
        <v>27</v>
      </c>
    </row>
    <row r="13" ht="15.75">
      <c r="C13" s="1" t="s">
        <v>28</v>
      </c>
    </row>
    <row r="14" ht="15.75">
      <c r="L14" s="1" t="s">
        <v>130</v>
      </c>
    </row>
    <row r="15" spans="1:3" ht="15.75">
      <c r="A15" s="5">
        <v>4</v>
      </c>
      <c r="B15" s="5"/>
      <c r="C15" s="5" t="s">
        <v>17</v>
      </c>
    </row>
    <row r="16" spans="3:11" ht="19.5" customHeight="1">
      <c r="C16" s="136" t="s">
        <v>171</v>
      </c>
      <c r="D16" s="136"/>
      <c r="E16" s="136"/>
      <c r="F16" s="136"/>
      <c r="G16" s="136"/>
      <c r="H16" s="136"/>
      <c r="I16" s="136"/>
      <c r="J16" s="136"/>
      <c r="K16" s="136"/>
    </row>
    <row r="17" spans="3:11" ht="5.25" customHeight="1">
      <c r="C17" s="74"/>
      <c r="D17" s="74"/>
      <c r="E17" s="74"/>
      <c r="F17" s="74"/>
      <c r="G17" s="74"/>
      <c r="H17" s="74"/>
      <c r="I17" s="74"/>
      <c r="J17" s="74"/>
      <c r="K17" s="74"/>
    </row>
    <row r="18" spans="3:11" ht="19.5" customHeight="1">
      <c r="C18" s="74"/>
      <c r="D18" s="74"/>
      <c r="E18" s="74"/>
      <c r="F18" s="74"/>
      <c r="G18" s="74"/>
      <c r="H18" s="74"/>
      <c r="I18" s="13" t="s">
        <v>5</v>
      </c>
      <c r="J18" s="74"/>
      <c r="K18" s="74"/>
    </row>
    <row r="19" spans="3:11" ht="5.25" customHeight="1">
      <c r="C19" s="74"/>
      <c r="D19" s="74"/>
      <c r="E19" s="74"/>
      <c r="F19" s="74"/>
      <c r="G19" s="74"/>
      <c r="H19" s="74"/>
      <c r="I19" s="74"/>
      <c r="J19" s="74"/>
      <c r="K19" s="74"/>
    </row>
    <row r="20" spans="3:11" ht="15.75" customHeight="1">
      <c r="C20" s="74" t="s">
        <v>17</v>
      </c>
      <c r="D20" s="74"/>
      <c r="E20" s="74"/>
      <c r="F20" s="74"/>
      <c r="G20" s="74"/>
      <c r="H20" s="74"/>
      <c r="I20" s="115">
        <v>8169</v>
      </c>
      <c r="J20" s="74"/>
      <c r="K20" s="74"/>
    </row>
    <row r="21" spans="3:11" ht="15.75" customHeight="1">
      <c r="C21" s="114" t="s">
        <v>172</v>
      </c>
      <c r="D21" s="74"/>
      <c r="E21" s="74"/>
      <c r="F21" s="74"/>
      <c r="G21" s="74"/>
      <c r="H21" s="74"/>
      <c r="I21" s="115">
        <v>-758</v>
      </c>
      <c r="J21" s="74"/>
      <c r="K21" s="74"/>
    </row>
    <row r="22" spans="3:11" ht="5.25" customHeight="1">
      <c r="C22" s="74"/>
      <c r="D22" s="74"/>
      <c r="E22" s="74"/>
      <c r="F22" s="74"/>
      <c r="G22" s="74"/>
      <c r="H22" s="74"/>
      <c r="I22" s="74"/>
      <c r="J22" s="74"/>
      <c r="K22" s="74"/>
    </row>
    <row r="23" spans="3:11" ht="19.5" customHeight="1" thickBot="1">
      <c r="C23" s="74"/>
      <c r="D23" s="74"/>
      <c r="E23" s="74"/>
      <c r="F23" s="74"/>
      <c r="G23" s="74"/>
      <c r="H23" s="74"/>
      <c r="I23" s="116">
        <f>SUM(I20:I22)</f>
        <v>7411</v>
      </c>
      <c r="J23" s="74"/>
      <c r="K23" s="74"/>
    </row>
    <row r="24" ht="15.75" customHeight="1" thickTop="1"/>
    <row r="25" spans="1:3" ht="15.75">
      <c r="A25" s="5">
        <v>5</v>
      </c>
      <c r="B25" s="5"/>
      <c r="C25" s="5" t="s">
        <v>29</v>
      </c>
    </row>
    <row r="26" ht="15.75">
      <c r="C26" s="1" t="s">
        <v>30</v>
      </c>
    </row>
    <row r="28" spans="1:3" ht="15.75">
      <c r="A28" s="5">
        <v>6</v>
      </c>
      <c r="B28" s="5"/>
      <c r="C28" s="5" t="s">
        <v>31</v>
      </c>
    </row>
    <row r="29" ht="15.75">
      <c r="C29" s="1" t="s">
        <v>147</v>
      </c>
    </row>
    <row r="31" spans="1:3" ht="15.75">
      <c r="A31" s="5">
        <v>7</v>
      </c>
      <c r="B31" s="5"/>
      <c r="C31" s="5" t="s">
        <v>32</v>
      </c>
    </row>
    <row r="32" spans="1:11" ht="15.75">
      <c r="A32" s="13" t="s">
        <v>33</v>
      </c>
      <c r="C32" s="143" t="s">
        <v>150</v>
      </c>
      <c r="D32" s="143"/>
      <c r="E32" s="143"/>
      <c r="F32" s="143"/>
      <c r="G32" s="143"/>
      <c r="H32" s="143"/>
      <c r="I32" s="143"/>
      <c r="J32" s="143"/>
      <c r="K32" s="143"/>
    </row>
    <row r="33" ht="0.75" customHeight="1" hidden="1">
      <c r="A33" s="13"/>
    </row>
    <row r="34" spans="1:9" ht="11.25" customHeight="1" hidden="1">
      <c r="A34" s="13"/>
      <c r="I34" s="13" t="s">
        <v>5</v>
      </c>
    </row>
    <row r="35" ht="20.25" customHeight="1" hidden="1">
      <c r="A35" s="13"/>
    </row>
    <row r="36" spans="1:9" ht="15.75" customHeight="1" hidden="1">
      <c r="A36" s="13"/>
      <c r="C36" s="1" t="s">
        <v>34</v>
      </c>
      <c r="I36" s="16"/>
    </row>
    <row r="37" spans="1:9" ht="15.75" hidden="1">
      <c r="A37" s="13"/>
      <c r="C37" s="1" t="s">
        <v>35</v>
      </c>
      <c r="I37" s="16"/>
    </row>
    <row r="38" spans="1:9" ht="15.75" hidden="1">
      <c r="A38" s="13"/>
      <c r="C38" s="1" t="s">
        <v>36</v>
      </c>
      <c r="I38" s="12"/>
    </row>
    <row r="39" spans="1:9" ht="5.25" customHeight="1" hidden="1" thickBot="1">
      <c r="A39" s="13"/>
      <c r="I39" s="48"/>
    </row>
    <row r="40" ht="15.75">
      <c r="A40" s="13"/>
    </row>
    <row r="41" spans="1:3" ht="15.75">
      <c r="A41" s="13" t="s">
        <v>37</v>
      </c>
      <c r="C41" s="1" t="s">
        <v>173</v>
      </c>
    </row>
    <row r="42" ht="5.25" customHeight="1">
      <c r="A42" s="13"/>
    </row>
    <row r="43" spans="1:9" ht="15.75">
      <c r="A43" s="13"/>
      <c r="I43" s="13" t="s">
        <v>5</v>
      </c>
    </row>
    <row r="44" ht="5.25" customHeight="1">
      <c r="A44" s="13"/>
    </row>
    <row r="45" spans="1:9" ht="15.75">
      <c r="A45" s="13"/>
      <c r="C45" s="1" t="s">
        <v>38</v>
      </c>
      <c r="I45" s="3">
        <v>120310</v>
      </c>
    </row>
    <row r="46" spans="1:9" ht="15.75">
      <c r="A46" s="13"/>
      <c r="C46" s="1" t="s">
        <v>116</v>
      </c>
      <c r="I46" s="71" t="s">
        <v>117</v>
      </c>
    </row>
    <row r="47" ht="5.25" customHeight="1">
      <c r="A47" s="13"/>
    </row>
    <row r="48" spans="1:9" ht="19.5" customHeight="1" thickBot="1">
      <c r="A48" s="13"/>
      <c r="C48" s="1" t="s">
        <v>118</v>
      </c>
      <c r="I48" s="20">
        <f>+I45+K46</f>
        <v>120310</v>
      </c>
    </row>
    <row r="49" ht="16.5" thickTop="1">
      <c r="A49" s="13"/>
    </row>
    <row r="50" spans="3:9" ht="16.5" thickBot="1">
      <c r="C50" s="1" t="s">
        <v>119</v>
      </c>
      <c r="I50" s="56">
        <v>385942</v>
      </c>
    </row>
    <row r="51" ht="16.5" thickTop="1"/>
    <row r="52" spans="1:3" ht="15.75">
      <c r="A52" s="5">
        <v>8</v>
      </c>
      <c r="B52" s="5"/>
      <c r="C52" s="5" t="s">
        <v>40</v>
      </c>
    </row>
    <row r="53" spans="3:11" ht="21.75" customHeight="1">
      <c r="C53" s="136" t="s">
        <v>156</v>
      </c>
      <c r="D53" s="136"/>
      <c r="E53" s="136"/>
      <c r="F53" s="136"/>
      <c r="G53" s="136"/>
      <c r="H53" s="136"/>
      <c r="I53" s="136"/>
      <c r="J53" s="136"/>
      <c r="K53" s="136"/>
    </row>
    <row r="54" spans="3:11" ht="17.25" customHeight="1">
      <c r="C54" s="74"/>
      <c r="D54" s="74"/>
      <c r="E54" s="74"/>
      <c r="F54" s="74"/>
      <c r="G54" s="74"/>
      <c r="H54" s="74"/>
      <c r="I54" s="74"/>
      <c r="J54" s="74"/>
      <c r="K54" s="74"/>
    </row>
    <row r="55" spans="1:11" ht="35.25" customHeight="1">
      <c r="A55" s="75">
        <v>9</v>
      </c>
      <c r="B55" s="5"/>
      <c r="C55" s="144" t="s">
        <v>120</v>
      </c>
      <c r="D55" s="144"/>
      <c r="E55" s="144"/>
      <c r="F55" s="144"/>
      <c r="G55" s="144"/>
      <c r="H55" s="144"/>
      <c r="I55" s="144"/>
      <c r="J55" s="144"/>
      <c r="K55" s="144"/>
    </row>
    <row r="56" spans="1:11" ht="52.5" customHeight="1">
      <c r="A56" s="14"/>
      <c r="C56" s="136" t="s">
        <v>157</v>
      </c>
      <c r="D56" s="136"/>
      <c r="E56" s="136"/>
      <c r="F56" s="136"/>
      <c r="G56" s="136"/>
      <c r="H56" s="136"/>
      <c r="I56" s="136"/>
      <c r="J56" s="136"/>
      <c r="K56" s="136"/>
    </row>
    <row r="57" spans="1:11" ht="15.75">
      <c r="A57" s="90"/>
      <c r="B57" s="6"/>
      <c r="C57" s="6"/>
      <c r="D57" s="6"/>
      <c r="E57" s="6"/>
      <c r="F57" s="6"/>
      <c r="G57" s="6"/>
      <c r="H57" s="6"/>
      <c r="I57" s="6"/>
      <c r="J57" s="6"/>
      <c r="K57" s="6"/>
    </row>
    <row r="58" spans="1:11" ht="16.5" customHeight="1">
      <c r="A58" s="145" t="s">
        <v>39</v>
      </c>
      <c r="B58" s="122"/>
      <c r="C58" s="122"/>
      <c r="D58" s="122"/>
      <c r="E58" s="122"/>
      <c r="F58" s="122"/>
      <c r="G58" s="122"/>
      <c r="H58" s="122"/>
      <c r="I58" s="122"/>
      <c r="J58" s="122"/>
      <c r="K58" s="122"/>
    </row>
    <row r="59" spans="1:11" ht="15.75" customHeight="1">
      <c r="A59" s="90"/>
      <c r="B59" s="6"/>
      <c r="C59" s="6"/>
      <c r="D59" s="6"/>
      <c r="E59" s="6"/>
      <c r="F59" s="6"/>
      <c r="G59" s="6"/>
      <c r="H59" s="6"/>
      <c r="I59" s="6"/>
      <c r="J59" s="6"/>
      <c r="K59" s="6"/>
    </row>
    <row r="60" spans="1:11" ht="15.75" customHeight="1">
      <c r="A60" s="90"/>
      <c r="B60" s="6"/>
      <c r="C60" s="6"/>
      <c r="D60" s="6"/>
      <c r="E60" s="6"/>
      <c r="F60" s="6"/>
      <c r="G60" s="6"/>
      <c r="H60" s="6"/>
      <c r="I60" s="6"/>
      <c r="J60" s="6"/>
      <c r="K60" s="6"/>
    </row>
    <row r="61" spans="1:3" ht="15.75">
      <c r="A61" s="5">
        <v>10</v>
      </c>
      <c r="B61" s="5"/>
      <c r="C61" s="5" t="s">
        <v>41</v>
      </c>
    </row>
    <row r="62" spans="3:11" ht="38.25" customHeight="1">
      <c r="C62" s="136" t="s">
        <v>174</v>
      </c>
      <c r="D62" s="136"/>
      <c r="E62" s="136"/>
      <c r="F62" s="136"/>
      <c r="G62" s="136"/>
      <c r="H62" s="136"/>
      <c r="I62" s="136"/>
      <c r="J62" s="136"/>
      <c r="K62" s="136"/>
    </row>
    <row r="64" spans="1:3" ht="15.75">
      <c r="A64" s="5">
        <v>11</v>
      </c>
      <c r="B64" s="5"/>
      <c r="C64" s="5" t="s">
        <v>134</v>
      </c>
    </row>
    <row r="65" spans="3:11" ht="35.25" customHeight="1">
      <c r="C65" s="136" t="s">
        <v>177</v>
      </c>
      <c r="D65" s="136"/>
      <c r="E65" s="136"/>
      <c r="F65" s="136"/>
      <c r="G65" s="136"/>
      <c r="H65" s="136"/>
      <c r="I65" s="136"/>
      <c r="J65" s="136"/>
      <c r="K65" s="136"/>
    </row>
    <row r="67" spans="3:10" ht="15.75">
      <c r="C67" s="52"/>
      <c r="D67" s="137"/>
      <c r="E67" s="138"/>
      <c r="F67" s="52" t="s">
        <v>43</v>
      </c>
      <c r="G67" s="52" t="s">
        <v>44</v>
      </c>
      <c r="H67" s="52" t="s">
        <v>45</v>
      </c>
      <c r="I67" s="137"/>
      <c r="J67" s="138"/>
    </row>
    <row r="68" spans="3:10" ht="15.75">
      <c r="C68" s="53"/>
      <c r="D68" s="139" t="s">
        <v>42</v>
      </c>
      <c r="E68" s="140"/>
      <c r="F68" s="53" t="s">
        <v>132</v>
      </c>
      <c r="G68" s="53" t="s">
        <v>132</v>
      </c>
      <c r="H68" s="53" t="s">
        <v>132</v>
      </c>
      <c r="I68" s="139" t="s">
        <v>46</v>
      </c>
      <c r="J68" s="140"/>
    </row>
    <row r="69" spans="3:10" ht="15.75">
      <c r="C69" s="53" t="s">
        <v>47</v>
      </c>
      <c r="D69" s="139" t="s">
        <v>48</v>
      </c>
      <c r="E69" s="140"/>
      <c r="F69" s="53" t="s">
        <v>136</v>
      </c>
      <c r="G69" s="53" t="s">
        <v>136</v>
      </c>
      <c r="H69" s="53" t="s">
        <v>136</v>
      </c>
      <c r="I69" s="139" t="s">
        <v>49</v>
      </c>
      <c r="J69" s="140"/>
    </row>
    <row r="70" spans="3:10" ht="18.75" customHeight="1">
      <c r="C70" s="54"/>
      <c r="D70" s="141" t="s">
        <v>135</v>
      </c>
      <c r="E70" s="142"/>
      <c r="F70" s="54" t="s">
        <v>50</v>
      </c>
      <c r="G70" s="54" t="s">
        <v>50</v>
      </c>
      <c r="H70" s="54" t="s">
        <v>50</v>
      </c>
      <c r="I70" s="141" t="s">
        <v>50</v>
      </c>
      <c r="J70" s="142"/>
    </row>
    <row r="71" spans="3:10" ht="7.5" customHeight="1">
      <c r="C71" s="49"/>
      <c r="D71" s="10"/>
      <c r="E71" s="9"/>
      <c r="F71" s="50"/>
      <c r="G71" s="50"/>
      <c r="H71" s="50"/>
      <c r="I71" s="10"/>
      <c r="J71" s="9"/>
    </row>
    <row r="72" spans="3:10" ht="15.75" customHeight="1">
      <c r="C72" s="49" t="s">
        <v>138</v>
      </c>
      <c r="D72" s="72">
        <v>181000</v>
      </c>
      <c r="E72" s="9"/>
      <c r="F72" s="98">
        <v>1.73</v>
      </c>
      <c r="G72" s="98">
        <v>1.79</v>
      </c>
      <c r="H72" s="98">
        <v>1.75</v>
      </c>
      <c r="I72" s="72">
        <v>317631</v>
      </c>
      <c r="J72" s="9"/>
    </row>
    <row r="73" spans="3:10" ht="15.75" customHeight="1">
      <c r="C73" s="49" t="s">
        <v>175</v>
      </c>
      <c r="D73" s="72">
        <v>9000</v>
      </c>
      <c r="E73" s="9"/>
      <c r="F73" s="98">
        <v>1.72</v>
      </c>
      <c r="G73" s="98">
        <v>1.76</v>
      </c>
      <c r="H73" s="98">
        <v>1.74</v>
      </c>
      <c r="I73" s="72">
        <v>15670</v>
      </c>
      <c r="J73" s="9"/>
    </row>
    <row r="74" spans="3:10" ht="15.75">
      <c r="C74" s="49" t="s">
        <v>176</v>
      </c>
      <c r="D74" s="72">
        <v>225000</v>
      </c>
      <c r="E74" s="73"/>
      <c r="F74" s="98">
        <v>1.41</v>
      </c>
      <c r="G74" s="98">
        <v>1.76</v>
      </c>
      <c r="H74" s="98">
        <v>1.55</v>
      </c>
      <c r="I74" s="72">
        <v>349853</v>
      </c>
      <c r="J74" s="9"/>
    </row>
    <row r="75" spans="3:10" ht="7.5" customHeight="1">
      <c r="C75" s="55"/>
      <c r="D75" s="57"/>
      <c r="E75" s="58"/>
      <c r="F75" s="51"/>
      <c r="G75" s="51"/>
      <c r="H75" s="51"/>
      <c r="I75" s="57"/>
      <c r="J75" s="70"/>
    </row>
    <row r="77" spans="1:3" ht="15.75">
      <c r="A77" s="5">
        <v>12</v>
      </c>
      <c r="B77" s="5"/>
      <c r="C77" s="5" t="s">
        <v>51</v>
      </c>
    </row>
    <row r="78" ht="15.75">
      <c r="C78" s="1" t="s">
        <v>178</v>
      </c>
    </row>
    <row r="79" ht="7.5" customHeight="1"/>
    <row r="80" ht="15.75">
      <c r="I80" s="13" t="s">
        <v>5</v>
      </c>
    </row>
    <row r="81" spans="3:9" ht="15.75">
      <c r="C81" s="5" t="s">
        <v>123</v>
      </c>
      <c r="I81" s="3"/>
    </row>
    <row r="82" spans="3:9" ht="15.75">
      <c r="C82" s="1" t="s">
        <v>52</v>
      </c>
      <c r="I82" s="3">
        <v>1789</v>
      </c>
    </row>
    <row r="83" spans="3:9" ht="15.75">
      <c r="C83" s="1" t="s">
        <v>53</v>
      </c>
      <c r="I83" s="3">
        <v>59549</v>
      </c>
    </row>
    <row r="84" spans="3:9" ht="15.75">
      <c r="C84" s="1" t="s">
        <v>127</v>
      </c>
      <c r="I84" s="3">
        <v>30000</v>
      </c>
    </row>
    <row r="85" ht="5.25" customHeight="1">
      <c r="I85" s="3"/>
    </row>
    <row r="86" ht="19.5" customHeight="1" thickBot="1">
      <c r="I86" s="20">
        <f>SUM(I82:I85)</f>
        <v>91338</v>
      </c>
    </row>
    <row r="87" ht="9" customHeight="1" thickTop="1">
      <c r="I87" s="3"/>
    </row>
    <row r="88" spans="3:9" ht="16.5" customHeight="1">
      <c r="C88" s="5" t="s">
        <v>140</v>
      </c>
      <c r="I88" s="3"/>
    </row>
    <row r="89" spans="3:9" ht="15.75">
      <c r="C89" s="1" t="s">
        <v>54</v>
      </c>
      <c r="I89" s="3"/>
    </row>
    <row r="90" spans="3:9" ht="15.75">
      <c r="C90" s="1" t="s">
        <v>141</v>
      </c>
      <c r="I90" s="3">
        <v>11400</v>
      </c>
    </row>
    <row r="91" spans="3:9" ht="15.75">
      <c r="C91" s="1" t="s">
        <v>142</v>
      </c>
      <c r="I91" s="3">
        <v>815</v>
      </c>
    </row>
    <row r="92" spans="3:9" ht="15.75">
      <c r="C92" s="1" t="s">
        <v>143</v>
      </c>
      <c r="I92" s="3">
        <v>2000</v>
      </c>
    </row>
    <row r="93" ht="5.25" customHeight="1">
      <c r="I93" s="3"/>
    </row>
    <row r="94" ht="16.5" thickBot="1">
      <c r="I94" s="20">
        <f>SUM(I90:I93)</f>
        <v>14215</v>
      </c>
    </row>
    <row r="95" ht="7.5" customHeight="1" thickTop="1">
      <c r="I95" s="3"/>
    </row>
    <row r="96" spans="3:9" ht="15.75">
      <c r="C96" s="1" t="s">
        <v>55</v>
      </c>
      <c r="I96" s="3"/>
    </row>
    <row r="97" spans="3:9" ht="15.75">
      <c r="C97" s="1" t="s">
        <v>141</v>
      </c>
      <c r="I97" s="3">
        <v>41800</v>
      </c>
    </row>
    <row r="98" spans="3:9" ht="15.75">
      <c r="C98" s="1" t="s">
        <v>148</v>
      </c>
      <c r="I98" s="3">
        <v>50000</v>
      </c>
    </row>
    <row r="99" spans="3:9" ht="15.75">
      <c r="C99" s="1" t="s">
        <v>142</v>
      </c>
      <c r="I99" s="3">
        <v>18586</v>
      </c>
    </row>
    <row r="100" ht="6" customHeight="1">
      <c r="I100" s="3"/>
    </row>
    <row r="101" ht="19.5" customHeight="1" thickBot="1">
      <c r="I101" s="20">
        <f>SUM(I97:I100)</f>
        <v>110386</v>
      </c>
    </row>
    <row r="102" ht="6.75" customHeight="1" thickTop="1">
      <c r="I102" s="91"/>
    </row>
    <row r="103" spans="3:9" ht="16.5" customHeight="1" hidden="1">
      <c r="C103" s="5" t="s">
        <v>106</v>
      </c>
      <c r="I103" s="91"/>
    </row>
    <row r="104" spans="3:9" ht="16.5" customHeight="1" hidden="1">
      <c r="C104" s="1" t="s">
        <v>54</v>
      </c>
      <c r="I104" s="91"/>
    </row>
    <row r="105" spans="3:9" ht="16.5" customHeight="1" hidden="1">
      <c r="C105" s="1" t="s">
        <v>133</v>
      </c>
      <c r="I105" s="91"/>
    </row>
    <row r="106" ht="6.75" customHeight="1" hidden="1" thickBot="1">
      <c r="I106" s="56"/>
    </row>
    <row r="107" ht="19.5" customHeight="1">
      <c r="I107" s="91"/>
    </row>
    <row r="108" ht="16.5" customHeight="1">
      <c r="I108" s="91"/>
    </row>
    <row r="109" spans="1:11" ht="19.5" customHeight="1">
      <c r="A109" s="145" t="s">
        <v>56</v>
      </c>
      <c r="B109" s="122"/>
      <c r="C109" s="122"/>
      <c r="D109" s="122"/>
      <c r="E109" s="122"/>
      <c r="F109" s="122"/>
      <c r="G109" s="122"/>
      <c r="H109" s="122"/>
      <c r="I109" s="122"/>
      <c r="J109" s="122"/>
      <c r="K109" s="122"/>
    </row>
    <row r="110" ht="15.75" customHeight="1">
      <c r="I110" s="91"/>
    </row>
    <row r="111" ht="15.75" customHeight="1">
      <c r="I111" s="91"/>
    </row>
    <row r="112" ht="15.75">
      <c r="I112" s="3"/>
    </row>
    <row r="113" spans="1:3" ht="15.75">
      <c r="A113" s="5">
        <v>13</v>
      </c>
      <c r="B113" s="5"/>
      <c r="C113" s="5" t="s">
        <v>57</v>
      </c>
    </row>
    <row r="114" spans="3:11" ht="33.75" customHeight="1">
      <c r="C114" s="136" t="s">
        <v>179</v>
      </c>
      <c r="D114" s="136"/>
      <c r="E114" s="136"/>
      <c r="F114" s="136"/>
      <c r="G114" s="136"/>
      <c r="H114" s="136"/>
      <c r="I114" s="136"/>
      <c r="J114" s="136"/>
      <c r="K114" s="136"/>
    </row>
    <row r="115" ht="5.25" customHeight="1"/>
    <row r="116" ht="15.75">
      <c r="I116" s="13" t="s">
        <v>5</v>
      </c>
    </row>
    <row r="117" ht="4.5" customHeight="1"/>
    <row r="118" spans="3:9" ht="15.75">
      <c r="C118" s="1" t="s">
        <v>121</v>
      </c>
      <c r="I118" s="3">
        <v>53200</v>
      </c>
    </row>
    <row r="119" ht="5.25" customHeight="1" thickBot="1">
      <c r="I119" s="56"/>
    </row>
    <row r="120" ht="9.75" customHeight="1" thickTop="1"/>
    <row r="121" spans="3:11" ht="48" customHeight="1">
      <c r="C121" s="136" t="s">
        <v>185</v>
      </c>
      <c r="D121" s="136"/>
      <c r="E121" s="136"/>
      <c r="F121" s="136"/>
      <c r="G121" s="136"/>
      <c r="H121" s="136"/>
      <c r="I121" s="136"/>
      <c r="J121" s="136"/>
      <c r="K121" s="136"/>
    </row>
    <row r="122" spans="3:11" ht="13.5" customHeight="1">
      <c r="C122" s="74"/>
      <c r="D122" s="74"/>
      <c r="E122" s="74"/>
      <c r="F122" s="74"/>
      <c r="G122" s="74"/>
      <c r="H122" s="74"/>
      <c r="I122" s="74"/>
      <c r="J122" s="74"/>
      <c r="K122" s="74"/>
    </row>
    <row r="123" spans="1:3" ht="15.75">
      <c r="A123" s="5">
        <v>14</v>
      </c>
      <c r="B123" s="5"/>
      <c r="C123" s="5" t="s">
        <v>58</v>
      </c>
    </row>
    <row r="124" spans="3:11" ht="33.75" customHeight="1">
      <c r="C124" s="136" t="s">
        <v>180</v>
      </c>
      <c r="D124" s="136"/>
      <c r="E124" s="136"/>
      <c r="F124" s="136"/>
      <c r="G124" s="136"/>
      <c r="H124" s="136"/>
      <c r="I124" s="136"/>
      <c r="J124" s="136"/>
      <c r="K124" s="136"/>
    </row>
    <row r="126" spans="1:3" ht="15.75">
      <c r="A126" s="5">
        <v>15</v>
      </c>
      <c r="B126" s="5"/>
      <c r="C126" s="5" t="s">
        <v>59</v>
      </c>
    </row>
    <row r="127" spans="3:11" ht="101.25" customHeight="1">
      <c r="C127" s="136" t="s">
        <v>144</v>
      </c>
      <c r="D127" s="136"/>
      <c r="E127" s="136"/>
      <c r="F127" s="136"/>
      <c r="G127" s="136"/>
      <c r="H127" s="136"/>
      <c r="I127" s="136"/>
      <c r="J127" s="136"/>
      <c r="K127" s="136"/>
    </row>
    <row r="129" spans="1:3" ht="15.75">
      <c r="A129" s="5">
        <v>16</v>
      </c>
      <c r="B129" s="5"/>
      <c r="C129" s="5" t="s">
        <v>124</v>
      </c>
    </row>
    <row r="130" ht="5.25" customHeight="1"/>
    <row r="131" spans="3:8" ht="54.75" customHeight="1">
      <c r="C131" s="83"/>
      <c r="D131" s="86"/>
      <c r="E131" s="84"/>
      <c r="F131" s="87" t="s">
        <v>125</v>
      </c>
      <c r="G131" s="85" t="s">
        <v>126</v>
      </c>
      <c r="H131" s="87" t="s">
        <v>137</v>
      </c>
    </row>
    <row r="132" spans="3:8" ht="7.5" customHeight="1">
      <c r="C132" s="10"/>
      <c r="D132" s="76"/>
      <c r="E132" s="76"/>
      <c r="F132" s="49"/>
      <c r="G132" s="79"/>
      <c r="H132" s="88"/>
    </row>
    <row r="133" spans="3:8" ht="15.75">
      <c r="C133" s="10" t="s">
        <v>109</v>
      </c>
      <c r="D133" s="11"/>
      <c r="E133" s="11"/>
      <c r="F133" s="80">
        <f>133112-2140</f>
        <v>130972</v>
      </c>
      <c r="G133" s="23">
        <f>1440+2</f>
        <v>1442</v>
      </c>
      <c r="H133" s="80">
        <f>108617-2</f>
        <v>108615</v>
      </c>
    </row>
    <row r="134" spans="3:8" ht="15.75">
      <c r="C134" s="10" t="s">
        <v>149</v>
      </c>
      <c r="D134" s="11"/>
      <c r="E134" s="11"/>
      <c r="F134" s="80">
        <f>198239-12969</f>
        <v>185270</v>
      </c>
      <c r="G134" s="23">
        <f>12823+3</f>
        <v>12826</v>
      </c>
      <c r="H134" s="80">
        <f>247634-43</f>
        <v>247591</v>
      </c>
    </row>
    <row r="135" spans="3:8" ht="15.75">
      <c r="C135" s="10" t="s">
        <v>110</v>
      </c>
      <c r="D135" s="11"/>
      <c r="E135" s="11"/>
      <c r="F135" s="80">
        <f>5003+12223+10996+46886-3718-417</f>
        <v>70973</v>
      </c>
      <c r="G135" s="23">
        <f>-1512-1579-6612+5911-104+245+166+1679+341</f>
        <v>-1465</v>
      </c>
      <c r="H135" s="80">
        <f>177135-326-2497</f>
        <v>174312</v>
      </c>
    </row>
    <row r="136" spans="3:8" ht="15.75">
      <c r="C136" s="10" t="s">
        <v>111</v>
      </c>
      <c r="D136" s="11"/>
      <c r="E136" s="11"/>
      <c r="F136" s="80">
        <f>4455-2768</f>
        <v>1687</v>
      </c>
      <c r="G136" s="23">
        <f>16273+1316-2021-9953-2436</f>
        <v>3179</v>
      </c>
      <c r="H136" s="80">
        <f>670505-371-180329-7662+71-405-137123-1001</f>
        <v>343685</v>
      </c>
    </row>
    <row r="137" spans="3:8" ht="5.25" customHeight="1">
      <c r="C137" s="10"/>
      <c r="D137" s="11"/>
      <c r="E137" s="11"/>
      <c r="F137" s="80"/>
      <c r="G137" s="23"/>
      <c r="H137" s="80"/>
    </row>
    <row r="138" spans="3:8" ht="18" customHeight="1">
      <c r="C138" s="77"/>
      <c r="D138" s="78"/>
      <c r="E138" s="78"/>
      <c r="F138" s="81">
        <f>SUM(F133:F137)</f>
        <v>388902</v>
      </c>
      <c r="G138" s="82">
        <f>SUM(G133:G137)</f>
        <v>15982</v>
      </c>
      <c r="H138" s="81">
        <f>SUM(H133:H136)</f>
        <v>874203</v>
      </c>
    </row>
    <row r="139" spans="6:8" ht="6.75" customHeight="1">
      <c r="F139" s="3"/>
      <c r="G139" s="3"/>
      <c r="H139" s="3"/>
    </row>
    <row r="140" spans="6:8" ht="15.75" customHeight="1">
      <c r="F140" s="3"/>
      <c r="G140" s="3"/>
      <c r="H140" s="3"/>
    </row>
    <row r="141" spans="1:11" ht="15.75">
      <c r="A141" s="5">
        <v>17</v>
      </c>
      <c r="B141" s="5"/>
      <c r="C141" s="144" t="s">
        <v>122</v>
      </c>
      <c r="D141" s="144"/>
      <c r="E141" s="144"/>
      <c r="F141" s="144"/>
      <c r="G141" s="144"/>
      <c r="H141" s="144"/>
      <c r="I141" s="144"/>
      <c r="J141" s="144"/>
      <c r="K141" s="144"/>
    </row>
    <row r="142" spans="3:11" ht="69.75" customHeight="1">
      <c r="C142" s="136" t="s">
        <v>186</v>
      </c>
      <c r="D142" s="136"/>
      <c r="E142" s="136"/>
      <c r="F142" s="136"/>
      <c r="G142" s="136"/>
      <c r="H142" s="136"/>
      <c r="I142" s="136"/>
      <c r="J142" s="136"/>
      <c r="K142" s="136"/>
    </row>
    <row r="143" ht="15.75" customHeight="1"/>
    <row r="144" spans="1:3" ht="15.75" customHeight="1">
      <c r="A144" s="5">
        <v>18</v>
      </c>
      <c r="B144" s="5"/>
      <c r="C144" s="5" t="s">
        <v>60</v>
      </c>
    </row>
    <row r="145" spans="1:11" s="92" customFormat="1" ht="58.5" customHeight="1">
      <c r="A145" s="75"/>
      <c r="B145" s="75"/>
      <c r="C145" s="136" t="s">
        <v>184</v>
      </c>
      <c r="D145" s="136"/>
      <c r="E145" s="136"/>
      <c r="F145" s="136"/>
      <c r="G145" s="136"/>
      <c r="H145" s="136"/>
      <c r="I145" s="136"/>
      <c r="J145" s="136"/>
      <c r="K145" s="136"/>
    </row>
    <row r="146" spans="3:11" ht="48" customHeight="1">
      <c r="C146" s="136" t="s">
        <v>181</v>
      </c>
      <c r="D146" s="136"/>
      <c r="E146" s="136"/>
      <c r="F146" s="136"/>
      <c r="G146" s="136"/>
      <c r="H146" s="136"/>
      <c r="I146" s="136"/>
      <c r="J146" s="136"/>
      <c r="K146" s="136"/>
    </row>
    <row r="148" spans="3:11" ht="15.75">
      <c r="C148" s="59"/>
      <c r="D148" s="59"/>
      <c r="E148" s="59"/>
      <c r="F148" s="59"/>
      <c r="G148" s="59"/>
      <c r="H148" s="59"/>
      <c r="I148" s="59"/>
      <c r="J148" s="59"/>
      <c r="K148" s="59"/>
    </row>
    <row r="149" ht="15.75" customHeight="1"/>
    <row r="150" spans="1:11" ht="15.75" customHeight="1">
      <c r="A150" s="145" t="s">
        <v>128</v>
      </c>
      <c r="B150" s="122"/>
      <c r="C150" s="122"/>
      <c r="D150" s="122"/>
      <c r="E150" s="122"/>
      <c r="F150" s="122"/>
      <c r="G150" s="122"/>
      <c r="H150" s="122"/>
      <c r="I150" s="122"/>
      <c r="J150" s="122"/>
      <c r="K150" s="122"/>
    </row>
    <row r="151" ht="15.75" customHeight="1"/>
    <row r="152" ht="15.75" customHeight="1"/>
    <row r="153" ht="15.75" customHeight="1"/>
    <row r="154" spans="1:3" ht="15.75" customHeight="1">
      <c r="A154" s="5">
        <v>19</v>
      </c>
      <c r="B154" s="5"/>
      <c r="C154" s="5" t="s">
        <v>129</v>
      </c>
    </row>
    <row r="155" spans="3:16" ht="56.25" customHeight="1">
      <c r="C155" s="146" t="s">
        <v>187</v>
      </c>
      <c r="D155" s="146"/>
      <c r="E155" s="146"/>
      <c r="F155" s="146"/>
      <c r="G155" s="146"/>
      <c r="H155" s="146"/>
      <c r="I155" s="146"/>
      <c r="J155" s="146"/>
      <c r="K155" s="146"/>
      <c r="P155" s="4"/>
    </row>
    <row r="156" spans="3:11" ht="15.75" customHeight="1">
      <c r="C156" s="59"/>
      <c r="D156" s="59"/>
      <c r="E156" s="59"/>
      <c r="F156" s="59"/>
      <c r="G156" s="59"/>
      <c r="H156" s="59"/>
      <c r="I156" s="59"/>
      <c r="J156" s="59"/>
      <c r="K156" s="59"/>
    </row>
    <row r="157" spans="1:3" ht="15.75" customHeight="1">
      <c r="A157" s="5">
        <v>20</v>
      </c>
      <c r="B157" s="5"/>
      <c r="C157" s="5" t="s">
        <v>61</v>
      </c>
    </row>
    <row r="158" ht="15.75" customHeight="1">
      <c r="C158" s="1" t="s">
        <v>62</v>
      </c>
    </row>
    <row r="159" ht="15.75" customHeight="1"/>
    <row r="160" spans="1:3" ht="15.75" customHeight="1">
      <c r="A160" s="5">
        <v>21</v>
      </c>
      <c r="B160" s="5"/>
      <c r="C160" s="5" t="s">
        <v>155</v>
      </c>
    </row>
    <row r="161" spans="3:11" ht="37.5" customHeight="1">
      <c r="C161" s="136" t="s">
        <v>182</v>
      </c>
      <c r="D161" s="136"/>
      <c r="E161" s="136"/>
      <c r="F161" s="136"/>
      <c r="G161" s="136"/>
      <c r="H161" s="136"/>
      <c r="I161" s="136"/>
      <c r="J161" s="136"/>
      <c r="K161" s="136"/>
    </row>
    <row r="162" ht="15.75" customHeight="1"/>
    <row r="163" spans="1:3" ht="15.75" customHeight="1">
      <c r="A163" s="5"/>
      <c r="B163" s="5"/>
      <c r="C163" s="5"/>
    </row>
    <row r="164" spans="3:11" ht="9" customHeight="1">
      <c r="C164" s="136"/>
      <c r="D164" s="136"/>
      <c r="E164" s="136"/>
      <c r="F164" s="136"/>
      <c r="G164" s="136"/>
      <c r="H164" s="136"/>
      <c r="I164" s="136"/>
      <c r="J164" s="136"/>
      <c r="K164" s="136"/>
    </row>
    <row r="165" spans="3:11" ht="15.75" customHeight="1" hidden="1">
      <c r="C165" s="74"/>
      <c r="D165" s="74"/>
      <c r="E165" s="74"/>
      <c r="F165" s="74"/>
      <c r="G165" s="74"/>
      <c r="H165" s="74"/>
      <c r="I165" s="74"/>
      <c r="J165" s="74"/>
      <c r="K165" s="74"/>
    </row>
    <row r="166" spans="1:11" ht="15.75" customHeight="1" hidden="1">
      <c r="A166" s="5"/>
      <c r="C166" s="5"/>
      <c r="D166" s="74"/>
      <c r="E166" s="74"/>
      <c r="F166" s="74"/>
      <c r="G166" s="74"/>
      <c r="H166" s="74"/>
      <c r="I166" s="74"/>
      <c r="J166" s="74"/>
      <c r="K166" s="74"/>
    </row>
    <row r="167" spans="3:11" ht="0.75" customHeight="1" hidden="1">
      <c r="C167" s="136"/>
      <c r="D167" s="136"/>
      <c r="E167" s="136"/>
      <c r="F167" s="136"/>
      <c r="G167" s="136"/>
      <c r="H167" s="136"/>
      <c r="I167" s="136"/>
      <c r="J167" s="136"/>
      <c r="K167" s="136"/>
    </row>
    <row r="168" spans="3:11" ht="51" customHeight="1" hidden="1">
      <c r="C168" s="136"/>
      <c r="D168" s="136"/>
      <c r="E168" s="136"/>
      <c r="F168" s="136"/>
      <c r="G168" s="136"/>
      <c r="H168" s="136"/>
      <c r="I168" s="136"/>
      <c r="J168" s="136"/>
      <c r="K168" s="136"/>
    </row>
    <row r="169" spans="3:11" ht="21.75" customHeight="1" hidden="1">
      <c r="C169" s="136"/>
      <c r="D169" s="136"/>
      <c r="E169" s="136"/>
      <c r="F169" s="136"/>
      <c r="G169" s="136"/>
      <c r="H169" s="136"/>
      <c r="I169" s="136"/>
      <c r="J169" s="136"/>
      <c r="K169" s="136"/>
    </row>
    <row r="170" spans="1:11" ht="10.5" customHeight="1" hidden="1">
      <c r="A170" s="99"/>
      <c r="C170" s="136"/>
      <c r="D170" s="136"/>
      <c r="E170" s="136"/>
      <c r="F170" s="136"/>
      <c r="G170" s="136"/>
      <c r="H170" s="136"/>
      <c r="I170" s="136"/>
      <c r="J170" s="136"/>
      <c r="K170" s="136"/>
    </row>
    <row r="171" spans="1:11" ht="21" customHeight="1" hidden="1">
      <c r="A171" s="99"/>
      <c r="C171" s="136"/>
      <c r="D171" s="136"/>
      <c r="E171" s="136"/>
      <c r="F171" s="136"/>
      <c r="G171" s="136"/>
      <c r="H171" s="136"/>
      <c r="I171" s="136"/>
      <c r="J171" s="136"/>
      <c r="K171" s="136"/>
    </row>
    <row r="172" spans="1:11" ht="13.5" customHeight="1" hidden="1">
      <c r="A172" s="99"/>
      <c r="C172" s="136"/>
      <c r="D172" s="136"/>
      <c r="E172" s="136"/>
      <c r="F172" s="136"/>
      <c r="G172" s="136"/>
      <c r="H172" s="136"/>
      <c r="I172" s="136"/>
      <c r="J172" s="136"/>
      <c r="K172" s="136"/>
    </row>
    <row r="173" spans="1:11" ht="1.5" customHeight="1">
      <c r="A173" s="99"/>
      <c r="C173" s="74"/>
      <c r="D173" s="74"/>
      <c r="E173" s="74"/>
      <c r="F173" s="74"/>
      <c r="G173" s="74"/>
      <c r="H173" s="74"/>
      <c r="I173" s="74"/>
      <c r="J173" s="74"/>
      <c r="K173" s="74"/>
    </row>
    <row r="174" spans="1:11" ht="9.75" customHeight="1" hidden="1">
      <c r="A174" s="99"/>
      <c r="C174" s="136"/>
      <c r="D174" s="136"/>
      <c r="E174" s="136"/>
      <c r="F174" s="136"/>
      <c r="G174" s="136"/>
      <c r="H174" s="136"/>
      <c r="I174" s="136"/>
      <c r="J174" s="136"/>
      <c r="K174" s="136"/>
    </row>
    <row r="175" spans="1:11" ht="0.75" customHeight="1">
      <c r="A175" s="99"/>
      <c r="C175" s="136"/>
      <c r="D175" s="136"/>
      <c r="E175" s="136"/>
      <c r="F175" s="136"/>
      <c r="G175" s="136"/>
      <c r="H175" s="136"/>
      <c r="I175" s="136"/>
      <c r="J175" s="136"/>
      <c r="K175" s="136"/>
    </row>
    <row r="176" spans="1:11" ht="0.75" customHeight="1" hidden="1">
      <c r="A176" s="99"/>
      <c r="C176" s="136"/>
      <c r="D176" s="136"/>
      <c r="E176" s="136"/>
      <c r="F176" s="136"/>
      <c r="G176" s="136"/>
      <c r="H176" s="136"/>
      <c r="I176" s="136"/>
      <c r="J176" s="136"/>
      <c r="K176" s="136"/>
    </row>
    <row r="177" spans="1:11" ht="4.5" customHeight="1" hidden="1">
      <c r="A177" s="99"/>
      <c r="C177" s="136"/>
      <c r="D177" s="136"/>
      <c r="E177" s="136"/>
      <c r="F177" s="136"/>
      <c r="G177" s="136"/>
      <c r="H177" s="136"/>
      <c r="I177" s="136"/>
      <c r="J177" s="136"/>
      <c r="K177" s="136"/>
    </row>
    <row r="178" spans="1:11" ht="0.75" customHeight="1" hidden="1">
      <c r="A178" s="99"/>
      <c r="C178" s="136"/>
      <c r="D178" s="136"/>
      <c r="E178" s="136"/>
      <c r="F178" s="136"/>
      <c r="G178" s="136"/>
      <c r="H178" s="136"/>
      <c r="I178" s="136"/>
      <c r="J178" s="136"/>
      <c r="K178" s="136"/>
    </row>
    <row r="179" ht="22.5" customHeight="1"/>
    <row r="180" ht="15.75">
      <c r="A180" s="1" t="s">
        <v>63</v>
      </c>
    </row>
    <row r="181" ht="15.75">
      <c r="A181" s="5" t="s">
        <v>64</v>
      </c>
    </row>
    <row r="182" ht="15.75">
      <c r="A182" s="1" t="s">
        <v>65</v>
      </c>
    </row>
    <row r="183" spans="1:2" ht="15.75">
      <c r="A183" s="89" t="s">
        <v>183</v>
      </c>
      <c r="B183" s="19"/>
    </row>
  </sheetData>
  <mergeCells count="43">
    <mergeCell ref="C161:K161"/>
    <mergeCell ref="C146:K146"/>
    <mergeCell ref="C167:K167"/>
    <mergeCell ref="C164:K164"/>
    <mergeCell ref="C155:K155"/>
    <mergeCell ref="C124:K124"/>
    <mergeCell ref="C127:K127"/>
    <mergeCell ref="A150:K150"/>
    <mergeCell ref="C142:K142"/>
    <mergeCell ref="C145:K145"/>
    <mergeCell ref="C141:K141"/>
    <mergeCell ref="C62:K62"/>
    <mergeCell ref="C65:K65"/>
    <mergeCell ref="C121:K121"/>
    <mergeCell ref="A58:K58"/>
    <mergeCell ref="C114:K114"/>
    <mergeCell ref="A109:K109"/>
    <mergeCell ref="D68:E68"/>
    <mergeCell ref="I68:J68"/>
    <mergeCell ref="C32:K32"/>
    <mergeCell ref="C55:K55"/>
    <mergeCell ref="C53:K53"/>
    <mergeCell ref="C56:K56"/>
    <mergeCell ref="A1:K1"/>
    <mergeCell ref="I67:J67"/>
    <mergeCell ref="I69:J69"/>
    <mergeCell ref="I70:J70"/>
    <mergeCell ref="D67:E67"/>
    <mergeCell ref="D69:E69"/>
    <mergeCell ref="D70:E70"/>
    <mergeCell ref="C7:K7"/>
    <mergeCell ref="C16:K16"/>
    <mergeCell ref="C10:K10"/>
    <mergeCell ref="C172:K172"/>
    <mergeCell ref="C168:K168"/>
    <mergeCell ref="C169:K169"/>
    <mergeCell ref="C170:K170"/>
    <mergeCell ref="C171:K171"/>
    <mergeCell ref="C178:K178"/>
    <mergeCell ref="C174:K174"/>
    <mergeCell ref="C175:K175"/>
    <mergeCell ref="C176:K176"/>
    <mergeCell ref="C177:K177"/>
  </mergeCells>
  <printOptions/>
  <pageMargins left="0.7874015748031497" right="0.3937007874015748" top="0" bottom="0" header="0.5118110236220472" footer="0.5118110236220472"/>
  <pageSetup horizontalDpi="300" verticalDpi="300" orientation="portrait" paperSize="9" scale="90" r:id="rId1"/>
  <rowBreaks count="3" manualBreakCount="3">
    <brk id="57" max="10" man="1"/>
    <brk id="108" max="10" man="1"/>
    <brk id="149"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COLUMBIA PACIFIC HEALTHCARE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CHEW CHEE HON</dc:creator>
  <cp:keywords/>
  <dc:description/>
  <cp:lastModifiedBy>Chemical Company of Malaysia Berhad</cp:lastModifiedBy>
  <cp:lastPrinted>2001-11-08T05:53:43Z</cp:lastPrinted>
  <dcterms:created xsi:type="dcterms:W3CDTF">1999-10-13T04:05:52Z</dcterms:created>
  <dcterms:modified xsi:type="dcterms:W3CDTF">2001-11-08T05:53:53Z</dcterms:modified>
  <cp:category/>
  <cp:version/>
  <cp:contentType/>
  <cp:contentStatus/>
</cp:coreProperties>
</file>